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120" activeTab="2"/>
  </bookViews>
  <sheets>
    <sheet name="副作用報告数" sheetId="1" r:id="rId1"/>
    <sheet name="副作用報告まとめ" sheetId="2" r:id="rId2"/>
    <sheet name="販売額の推移" sheetId="3" r:id="rId3"/>
    <sheet name="患者数" sheetId="4" r:id="rId4"/>
    <sheet name="患者数 (2)" sheetId="5" r:id="rId5"/>
    <sheet name="国内出荷額" sheetId="6" r:id="rId6"/>
    <sheet name="使用人数推計" sheetId="7" r:id="rId7"/>
  </sheets>
  <definedNames/>
  <calcPr fullCalcOnLoad="1"/>
</workbook>
</file>

<file path=xl/sharedStrings.xml><?xml version="1.0" encoding="utf-8"?>
<sst xmlns="http://schemas.openxmlformats.org/spreadsheetml/2006/main" count="330" uniqueCount="255">
  <si>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</si>
  <si>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</si>
  <si>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</si>
  <si>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</si>
  <si>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</si>
  <si>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</si>
  <si>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</si>
  <si>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</si>
  <si>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</si>
  <si>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</si>
  <si>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</si>
  <si>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</si>
  <si>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</si>
  <si>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</si>
  <si>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</si>
  <si>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</si>
  <si>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</si>
  <si>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</si>
  <si>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</si>
  <si>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</si>
  <si>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</si>
  <si>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</si>
  <si>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</si>
  <si>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</si>
  <si>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</si>
  <si>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</si>
  <si>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</si>
  <si>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</si>
  <si>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</si>
  <si>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</si>
  <si>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</si>
  <si>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</si>
  <si>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</si>
  <si>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</si>
  <si>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</si>
  <si>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</si>
  <si>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</si>
  <si>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</si>
  <si>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</si>
  <si>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</si>
  <si>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</si>
  <si>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</si>
  <si>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</si>
  <si>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</si>
  <si>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</si>
  <si>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</si>
  <si>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</si>
  <si>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</si>
  <si>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</si>
  <si>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</si>
  <si>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</si>
  <si>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</si>
  <si>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</si>
  <si>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</si>
  <si>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</si>
  <si>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</si>
  <si>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</si>
  <si>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</si>
  <si>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</si>
  <si>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</si>
  <si>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</si>
  <si>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</si>
  <si>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</si>
  <si>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</si>
  <si>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</si>
  <si>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</si>
  <si>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</si>
  <si>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</si>
  <si>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</si>
  <si>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</si>
  <si>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</si>
  <si>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</si>
  <si>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</si>
  <si>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</si>
  <si>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</si>
  <si>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</si>
  <si>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総数</t>
  </si>
  <si>
    <t>平成14年07月（販売開始）</t>
  </si>
  <si>
    <t>ゲフィチニブ服用後の急性肺障害・間質性肺炎等に係る副作用報告の報告例数及び死亡例数</t>
  </si>
  <si>
    <t>死亡例数</t>
  </si>
  <si>
    <t>累積死亡者数</t>
  </si>
  <si>
    <t>平成20年03月</t>
  </si>
  <si>
    <t>平成20年04月</t>
  </si>
  <si>
    <t>平成20年05月</t>
  </si>
  <si>
    <t>平成20年06月</t>
  </si>
  <si>
    <t>平成20年07月</t>
  </si>
  <si>
    <t>平成20年08月</t>
  </si>
  <si>
    <t>平成20年09月</t>
  </si>
  <si>
    <t>平成20年10月</t>
  </si>
  <si>
    <t>平成20年11月</t>
  </si>
  <si>
    <t>平成20年12月</t>
  </si>
  <si>
    <t>平成21年1月</t>
  </si>
  <si>
    <t>平成21年2月</t>
  </si>
  <si>
    <t>平成21年3月</t>
  </si>
  <si>
    <t>総計</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</si>
  <si>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</si>
  <si>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</si>
  <si>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</si>
  <si>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</si>
  <si>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</si>
  <si>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</si>
  <si>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</si>
  <si>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</si>
  <si>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</si>
  <si>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</si>
  <si>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</si>
  <si>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</si>
  <si>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</si>
  <si>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</si>
  <si>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</si>
  <si>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</si>
  <si>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</si>
  <si>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</si>
  <si>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</si>
  <si>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</si>
  <si>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</si>
  <si>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</si>
  <si>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</si>
  <si>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</si>
  <si>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</si>
  <si>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</si>
  <si>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</si>
  <si>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</si>
  <si>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年-期</t>
  </si>
  <si>
    <t>累積額</t>
  </si>
  <si>
    <t>2009-Q3</t>
  </si>
  <si>
    <t>売上げ x10</t>
  </si>
  <si>
    <t>平成21年4月</t>
  </si>
  <si>
    <t>平成21年5月</t>
  </si>
  <si>
    <t>平成21年6月</t>
  </si>
  <si>
    <t>平成21年7月</t>
  </si>
  <si>
    <t>平成21年8月</t>
  </si>
  <si>
    <t>平成21年9月</t>
  </si>
  <si>
    <t>平成21年10月</t>
  </si>
  <si>
    <t>平成21年11月</t>
  </si>
  <si>
    <t>平成21年12月</t>
  </si>
  <si>
    <t>平成22年1月</t>
  </si>
  <si>
    <t>平成22年2月</t>
  </si>
  <si>
    <t>平成22年3月</t>
  </si>
  <si>
    <r>
      <t>2010</t>
    </r>
    <r>
      <rPr>
        <sz val="11"/>
        <rFont val="ＭＳ Ｐゴシック"/>
        <family val="3"/>
      </rPr>
      <t>年3月31日現在</t>
    </r>
  </si>
  <si>
    <r>
      <t>平成2</t>
    </r>
    <r>
      <rPr>
        <sz val="11"/>
        <rFont val="ＭＳ Ｐゴシック"/>
        <family val="3"/>
      </rPr>
      <t>2</t>
    </r>
    <r>
      <rPr>
        <sz val="11"/>
        <rFont val="ＭＳ Ｐゴシック"/>
        <family val="3"/>
      </rPr>
      <t>年3月31日現在</t>
    </r>
  </si>
  <si>
    <t>売上げ</t>
  </si>
  <si>
    <t>2009-Q4</t>
  </si>
  <si>
    <t>2010-Q1</t>
  </si>
  <si>
    <t>ゲフィチニブに係る新規処方患者数及び継続投与患者数等</t>
  </si>
  <si>
    <t>表1　2009年6月末時点で集計した新規処方患者数及び継続投与患者数並びに施設数</t>
  </si>
  <si>
    <t>　</t>
  </si>
  <si>
    <t>合計</t>
  </si>
  <si>
    <t>がん専門病院 *1</t>
  </si>
  <si>
    <t>がん専門病院以外・学会会員所属 *2</t>
  </si>
  <si>
    <t>がん専門病院以外・学会会員所属せず</t>
  </si>
  <si>
    <t>2009年4-6月の新規処方患者数</t>
  </si>
  <si>
    <t>施設数 *3</t>
  </si>
  <si>
    <t>2009年6月末の継続投与患者数</t>
  </si>
  <si>
    <t>表2　2009年9月末時点で集計した新規処方患者数及び継続投与患者数並びに施設数</t>
  </si>
  <si>
    <t>2009年7-9月の新規処方患者数</t>
  </si>
  <si>
    <t>2009年9月末の継続投与患者数</t>
  </si>
  <si>
    <t>表3　2009年12月末時点で集計した新規処方患者数及び継続投与患者数並びに施設数</t>
  </si>
  <si>
    <t>2009年10-12月の新規処方患者数</t>
  </si>
  <si>
    <t>2009年12月末の継続投与患者数</t>
  </si>
  <si>
    <t>表4　2010年3月末時点で集計した新規処方患者数及び継続投与患者数並びに施設数</t>
  </si>
  <si>
    <t>2010年1-3月の新規処方患者数</t>
  </si>
  <si>
    <t>2010年3月末の継続投与患者数</t>
  </si>
  <si>
    <t>＊1：国立・国立病院機構・公立等のがんセンター、特定機能病院、がん診療連携拠点病院（表1：2009年9月時点、表2-42010年5月現在）</t>
  </si>
  <si>
    <t>＊2：日本肺癌学会員又は日本癌治療学会員（表1：2009年9月時点、表2-42010年5月現在）</t>
  </si>
  <si>
    <t>＊3：調査患者数の把握できた施設数。全納入施設数は、2009年4-6月：1,852、2009年7-9月：1,844、2009年10-12月：1,866、2010年1-3月：1,873。</t>
  </si>
  <si>
    <t>2010-Q2</t>
  </si>
  <si>
    <t>伸び率(%)</t>
  </si>
  <si>
    <t>2010-Q3</t>
  </si>
  <si>
    <t>累積率</t>
  </si>
  <si>
    <t>平成22年4月</t>
  </si>
  <si>
    <t>平成22年5月</t>
  </si>
  <si>
    <t>平成22年6月</t>
  </si>
  <si>
    <t>平成22年7月</t>
  </si>
  <si>
    <t>平成22年8月</t>
  </si>
  <si>
    <t>平成22年9月</t>
  </si>
  <si>
    <t>国内出荷額推定</t>
  </si>
  <si>
    <t>イレッサ</t>
  </si>
  <si>
    <t>タルセバ</t>
  </si>
  <si>
    <t>年度</t>
  </si>
  <si>
    <t>単位：億円</t>
  </si>
  <si>
    <t>表4　2010年6月末時点で集計した新規処方患者数及び継続投与患者数並びに施設数</t>
  </si>
  <si>
    <t>2010年4-6月の新規処方患者数</t>
  </si>
  <si>
    <t>2010年6月末の継続投与患者数</t>
  </si>
  <si>
    <t>＊1：国立・国立病院機構・公立等のがんセンター、特定機能病院、がん診療連携拠点病院（2010年5月現在）</t>
  </si>
  <si>
    <t>＊2：日本肺癌学会員又は日本癌治療学会員（2010年5月現在）</t>
  </si>
  <si>
    <t>＊3：調査患者数の把握できた施設数。全納入施設数は、2009年7-9月：1,844、2009年10-12月：1,866、2010年1-3月：1,873、2010年4-6月：1,911。</t>
  </si>
  <si>
    <t>対ドル</t>
  </si>
  <si>
    <t>(億円)</t>
  </si>
  <si>
    <t>販売額（全社）</t>
  </si>
  <si>
    <t>(百万ドル)</t>
  </si>
  <si>
    <t>日本での販売(%)</t>
  </si>
  <si>
    <t>出典： 『薬事ハンドブック』じほう社、2003～2010年</t>
  </si>
  <si>
    <t>タキソテール</t>
  </si>
  <si>
    <t>使用人数推計</t>
  </si>
  <si>
    <t>出荷額</t>
  </si>
  <si>
    <t>保険薬価</t>
  </si>
  <si>
    <t>保険請求(推計)</t>
  </si>
  <si>
    <t>錠数</t>
  </si>
  <si>
    <t>出荷額、保険請求額の単位：億円</t>
  </si>
  <si>
    <t>保健請求額は、メーカー出荷額が保険薬価の80%として試算</t>
  </si>
  <si>
    <t>新規処方患者数</t>
  </si>
  <si>
    <t>継続投与患者数</t>
  </si>
  <si>
    <t>がん専門病院</t>
  </si>
  <si>
    <t>施設数</t>
  </si>
  <si>
    <t>がん専門病院以外・学会会員所属</t>
  </si>
  <si>
    <t>2009年4-6月</t>
  </si>
  <si>
    <t>2009年7-9月</t>
  </si>
  <si>
    <t>イレッサ新規処方患者数と、継続投与患者数</t>
  </si>
  <si>
    <t>2009年10-12月</t>
  </si>
  <si>
    <t>2010年1-3月</t>
  </si>
  <si>
    <t>2010年4-6月</t>
  </si>
  <si>
    <t>2007年1-3月</t>
  </si>
  <si>
    <t>2007年4-6月</t>
  </si>
  <si>
    <t>2007年7-9月</t>
  </si>
  <si>
    <t>2007年10-12月</t>
  </si>
  <si>
    <t>2008年1-3月</t>
  </si>
  <si>
    <t>2008年4-6月</t>
  </si>
  <si>
    <t>2008年7-9月</t>
  </si>
  <si>
    <t>2008年10-12月</t>
  </si>
  <si>
    <t>2009年1-3月</t>
  </si>
  <si>
    <t>2006年7-9月</t>
  </si>
  <si>
    <t>2006年10-12月</t>
  </si>
  <si>
    <t>施設数は、各期末に継続投与患者がいる施設数</t>
  </si>
  <si>
    <t>人／月</t>
  </si>
  <si>
    <t>「人／月」は、1カ月あたり何人が服用かの概算 ［錠数／(30*12)］</t>
  </si>
  <si>
    <t>平成22年10月</t>
  </si>
  <si>
    <t>平成22年11月</t>
  </si>
  <si>
    <t>平成22年12月</t>
  </si>
  <si>
    <t>平成23年1月</t>
  </si>
  <si>
    <t>平成23年2月</t>
  </si>
  <si>
    <t>平成23年3月</t>
  </si>
  <si>
    <t>2010-Q4</t>
  </si>
  <si>
    <t>2011-Q1</t>
  </si>
  <si>
    <t>2011-Q2</t>
  </si>
  <si>
    <t>2011-Q3</t>
  </si>
  <si>
    <t>2011-Q4</t>
  </si>
  <si>
    <t>表1　2010年6月末時点で集計した新規処方患者数及び継続投与患者数並びに施設数</t>
  </si>
  <si>
    <t>2010年4-6月の新規処方患者数</t>
  </si>
  <si>
    <t>2010年6月末の継続投与患者数</t>
  </si>
  <si>
    <t>表2　2010年9月末時点で集計した新規処方患者数及び継続投与患者数並びに施設数</t>
  </si>
  <si>
    <t>2010年7-9月の新規処方患者数</t>
  </si>
  <si>
    <t>2010年9月末の継続投与患者数</t>
  </si>
  <si>
    <t>表3　2010年12月末時点で集計した新規処方患者数及び継続投与患者数並びに施設数</t>
  </si>
  <si>
    <t>2010年10-12月の新規処方患者数</t>
  </si>
  <si>
    <t>2010年12月末の継続投与患者数</t>
  </si>
  <si>
    <t>表4　2011年3月末時点で集計した新規処方患者数及び継続投与患者数並びに施設数</t>
  </si>
  <si>
    <t>2011年1-3月の新規処方患者数</t>
  </si>
  <si>
    <t>2011年3月末の継続投与患者数</t>
  </si>
  <si>
    <t>＊1：国立・国立病院機構・公立等のがんセンター、特定機能病院、がん診療連携拠点病院（2010年4-6月は2010年5月時点、2010年7-2011年3月は2011年6月現在）</t>
  </si>
  <si>
    <t>＊2：日本肺癌学会員又は日本癌治療学会員（2010年4-6月は2010年5月時点、2010年7-2011年3月は2011年6月現在）</t>
  </si>
  <si>
    <t>＊3：調査患者数の把握できた施設数。全納入施設数は、2010年4-6月：1,911、2010年7-9月：1,951、2010年10-12月：1,951、2011年1-3月：1,900。</t>
  </si>
  <si>
    <t>2010年7-9月</t>
  </si>
  <si>
    <t>2010年10-12月</t>
  </si>
  <si>
    <t>2011年1-3月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</si>
</sst>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mm\-yyyy"/>
    <numFmt numFmtId="179" formatCode="yyyy&quot;年&quot;mm&quot;月&quot;"/>
    <numFmt numFmtId="180" formatCode="0.0_ "/>
    <numFmt numFmtId="181" formatCode="0.0000000_ "/>
    <numFmt numFmtId="182" formatCode="0.000000_ "/>
    <numFmt numFmtId="183" formatCode="0.00000_ "/>
    <numFmt numFmtId="184" formatCode="0.0000_ "/>
    <numFmt numFmtId="185" formatCode="0.00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_ "/>
  </numFmts>
  <fonts count="55">
    <font>
      <sz val="11"/>
      <name val="ＭＳ Ｐゴシック"/>
      <family val="3"/>
    </font>
    <font>
      <sz val="6"/>
      <name val="ＭＳ Ｐゴシック"/>
      <family val="3"/>
    </font>
    <font>
      <sz val="1"/>
      <name val="ＭＳ Ｐゴシック"/>
      <family val="3"/>
    </font>
    <font>
      <sz val="6.9"/>
      <name val="ＭＳ Ｐゴシック"/>
      <family val="3"/>
    </font>
    <font>
      <sz val="8.95"/>
      <name val="ＭＳ Ｐゴシック"/>
      <family val="3"/>
    </font>
    <font>
      <sz val="10"/>
      <color indexed="8"/>
      <name val="ヒラギノ丸ゴ Pro W4"/>
      <family val="2"/>
    </font>
    <font>
      <sz val="10"/>
      <color indexed="8"/>
      <name val="ＭＳ Ｐゴシック"/>
      <family val="3"/>
    </font>
    <font>
      <sz val="12"/>
      <color indexed="8"/>
      <name val="ＭＳ Ｐゴシック"/>
      <family val="3"/>
    </font>
    <font>
      <sz val="14"/>
      <name val="ＭＳ Ｐゴシック"/>
      <family val="3"/>
    </font>
    <font>
      <sz val="12"/>
      <name val="ＭＳ Ｐゴシック"/>
      <family val="3"/>
    </font>
    <font>
      <sz val="10"/>
      <color indexed="8"/>
      <name val="ヒラギノ角ゴ Pro W6"/>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ヒラギノ丸ゴ Pro W4"/>
      <family val="2"/>
    </font>
    <font>
      <b/>
      <sz val="18"/>
      <color indexed="8"/>
      <name val="ヒラギノ丸ゴ Pro W4"/>
      <family val="2"/>
    </font>
    <font>
      <b/>
      <sz val="14"/>
      <color indexed="8"/>
      <name val="ヒラギノ角ゴ Pro W6"/>
      <family val="2"/>
    </font>
    <font>
      <b/>
      <sz val="10"/>
      <color indexed="8"/>
      <name val="ヒラギノ角ゴ Pro W6"/>
      <family val="2"/>
    </font>
    <font>
      <b/>
      <sz val="12"/>
      <color indexed="8"/>
      <name val="ヒラギノ角ゴ Pro W6"/>
      <family val="2"/>
    </font>
    <font>
      <b/>
      <sz val="18"/>
      <color indexed="8"/>
      <name val="ヒラギノ角ゴ Pro W6"/>
      <family val="2"/>
    </font>
    <font>
      <b/>
      <sz val="10"/>
      <color indexed="8"/>
      <name val="ＭＳ Ｐゴシック"/>
      <family val="3"/>
    </font>
    <font>
      <b/>
      <sz val="14"/>
      <color indexed="8"/>
      <name val="ＭＳ Ｐゴシック"/>
      <family val="3"/>
    </font>
    <font>
      <sz val="9"/>
      <color indexed="8"/>
      <name val="ヒラギノ角ゴ Pro W6"/>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dashed"/>
      <top style="thin"/>
      <bottom style="thin"/>
    </border>
    <border>
      <left style="thin"/>
      <right style="thin"/>
      <top style="thin"/>
      <bottom style="thin"/>
    </border>
    <border>
      <left style="dashed"/>
      <right style="thin"/>
      <top style="thin"/>
      <bottom style="thin"/>
    </border>
    <border>
      <left>
        <color indexed="63"/>
      </left>
      <right>
        <color indexed="63"/>
      </right>
      <top>
        <color indexed="63"/>
      </top>
      <bottom style="thin"/>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0" fontId="4" fillId="0" borderId="0" applyNumberFormat="0" applyFill="0" applyBorder="0" applyProtection="0">
      <alignment vertical="top" wrapText="1"/>
    </xf>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0" fontId="3" fillId="0" borderId="5" applyNumberFormat="0" applyFill="0" applyProtection="0">
      <alignment horizontal="right" vertical="top" wrapText="1"/>
    </xf>
    <xf numFmtId="0" fontId="2" fillId="0" borderId="6" applyNumberFormat="0" applyFill="0" applyProtection="0">
      <alignment vertical="top" wrapText="1"/>
    </xf>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0" fontId="2" fillId="0" borderId="12" applyNumberFormat="0" applyFill="0" applyProtection="0">
      <alignment vertical="top" wrapText="1"/>
    </xf>
    <xf numFmtId="0" fontId="3" fillId="0" borderId="5" applyNumberFormat="0" applyFill="0" applyProtection="0">
      <alignment horizontal="center" vertical="center" wrapText="1"/>
    </xf>
    <xf numFmtId="0" fontId="52" fillId="31" borderId="4" applyNumberFormat="0" applyAlignment="0" applyProtection="0"/>
    <xf numFmtId="0" fontId="0" fillId="0" borderId="0">
      <alignment textRotation="45" wrapText="1"/>
      <protection/>
    </xf>
    <xf numFmtId="0" fontId="53" fillId="32" borderId="0" applyNumberFormat="0" applyBorder="0" applyAlignment="0" applyProtection="0"/>
  </cellStyleXfs>
  <cellXfs count="60">
    <xf numFmtId="0" fontId="0" fillId="0" borderId="0" xfId="0"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top" wrapText="1"/>
    </xf>
    <xf numFmtId="0" fontId="0" fillId="0" borderId="1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55" fontId="0" fillId="0" borderId="5" xfId="0" applyNumberFormat="1" applyFont="1" applyBorder="1" applyAlignment="1">
      <alignment horizontal="left" wrapText="1"/>
    </xf>
    <xf numFmtId="0" fontId="0" fillId="0" borderId="15" xfId="0" applyBorder="1" applyAlignment="1">
      <alignment horizontal="center" vertical="center" wrapText="1"/>
    </xf>
    <xf numFmtId="0" fontId="0" fillId="0" borderId="5" xfId="0" applyBorder="1" applyAlignment="1">
      <alignment horizontal="left" vertical="center" wrapText="1"/>
    </xf>
    <xf numFmtId="0" fontId="0" fillId="0" borderId="14" xfId="0" applyBorder="1" applyAlignment="1">
      <alignment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xf>
    <xf numFmtId="180" fontId="0" fillId="0" borderId="14" xfId="0" applyNumberFormat="1" applyBorder="1" applyAlignment="1">
      <alignment vertical="center"/>
    </xf>
    <xf numFmtId="0" fontId="0" fillId="0" borderId="0" xfId="0" applyAlignment="1">
      <alignment horizontal="center" vertical="center"/>
    </xf>
    <xf numFmtId="0" fontId="0" fillId="0" borderId="14" xfId="0" applyNumberFormat="1" applyBorder="1" applyAlignment="1">
      <alignment wrapText="1"/>
    </xf>
    <xf numFmtId="0" fontId="8" fillId="0" borderId="0" xfId="0" applyFont="1" applyAlignment="1">
      <alignment/>
    </xf>
    <xf numFmtId="0" fontId="9" fillId="0" borderId="0" xfId="0" applyFont="1" applyAlignment="1">
      <alignment vertical="center"/>
    </xf>
    <xf numFmtId="0" fontId="9" fillId="0" borderId="0" xfId="0" applyFont="1" applyAlignment="1">
      <alignment vertical="center" wrapText="1"/>
    </xf>
    <xf numFmtId="0" fontId="0" fillId="0" borderId="14" xfId="0" applyBorder="1" applyAlignment="1">
      <alignment vertical="top" wrapText="1"/>
    </xf>
    <xf numFmtId="0" fontId="0" fillId="0" borderId="14" xfId="0" applyBorder="1" applyAlignment="1">
      <alignment horizontal="center" vertical="top" wrapText="1"/>
    </xf>
    <xf numFmtId="0" fontId="0" fillId="0" borderId="0" xfId="0" applyAlignment="1">
      <alignment vertical="top" wrapText="1"/>
    </xf>
    <xf numFmtId="0" fontId="0" fillId="0" borderId="14" xfId="0" applyBorder="1" applyAlignment="1">
      <alignment horizontal="center" wrapText="1"/>
    </xf>
    <xf numFmtId="3" fontId="0" fillId="0" borderId="14" xfId="0" applyNumberFormat="1" applyBorder="1" applyAlignment="1">
      <alignment wrapText="1"/>
    </xf>
    <xf numFmtId="0" fontId="0" fillId="0" borderId="0" xfId="0" applyAlignment="1">
      <alignment/>
    </xf>
    <xf numFmtId="180" fontId="0" fillId="0" borderId="0" xfId="0" applyNumberFormat="1" applyAlignment="1">
      <alignment wrapText="1"/>
    </xf>
    <xf numFmtId="180" fontId="0" fillId="0" borderId="0" xfId="0" applyNumberFormat="1" applyAlignment="1">
      <alignment horizontal="center" vertical="center" wrapText="1"/>
    </xf>
    <xf numFmtId="0" fontId="0" fillId="0" borderId="0" xfId="0" applyAlignment="1">
      <alignment horizontal="left"/>
    </xf>
    <xf numFmtId="186" fontId="0" fillId="0" borderId="0" xfId="0" applyNumberFormat="1" applyAlignment="1">
      <alignment/>
    </xf>
    <xf numFmtId="191" fontId="0" fillId="0" borderId="0" xfId="0" applyNumberFormat="1" applyAlignment="1">
      <alignment/>
    </xf>
    <xf numFmtId="0" fontId="0" fillId="0" borderId="0" xfId="0" applyAlignment="1">
      <alignment horizontal="center"/>
    </xf>
    <xf numFmtId="180" fontId="0" fillId="0" borderId="0" xfId="0" applyNumberFormat="1" applyAlignment="1">
      <alignment/>
    </xf>
    <xf numFmtId="0" fontId="0" fillId="0" borderId="14" xfId="0" applyBorder="1" applyAlignment="1">
      <alignment horizontal="center"/>
    </xf>
    <xf numFmtId="0" fontId="0" fillId="0" borderId="14" xfId="0" applyBorder="1" applyAlignment="1">
      <alignment/>
    </xf>
    <xf numFmtId="186" fontId="0" fillId="0" borderId="14" xfId="0" applyNumberFormat="1" applyBorder="1" applyAlignment="1">
      <alignment/>
    </xf>
    <xf numFmtId="4" fontId="0" fillId="0" borderId="14" xfId="0" applyNumberFormat="1" applyBorder="1" applyAlignment="1">
      <alignment/>
    </xf>
    <xf numFmtId="177" fontId="0" fillId="0" borderId="14" xfId="48" applyNumberFormat="1" applyFont="1" applyBorder="1" applyAlignment="1">
      <alignment horizontal="right" vertical="top"/>
    </xf>
    <xf numFmtId="176" fontId="0" fillId="0" borderId="14" xfId="0" applyNumberFormat="1" applyBorder="1" applyAlignment="1">
      <alignment/>
    </xf>
    <xf numFmtId="0" fontId="0" fillId="0" borderId="14" xfId="0" applyBorder="1" applyAlignment="1">
      <alignment vertical="top"/>
    </xf>
    <xf numFmtId="0" fontId="0" fillId="0" borderId="14" xfId="0" applyBorder="1" applyAlignment="1">
      <alignment horizontal="center" vertical="top"/>
    </xf>
    <xf numFmtId="0" fontId="0" fillId="0" borderId="0" xfId="0" applyAlignment="1">
      <alignment vertical="top"/>
    </xf>
    <xf numFmtId="0" fontId="0" fillId="0" borderId="14" xfId="0" applyBorder="1" applyAlignment="1">
      <alignment horizontal="left"/>
    </xf>
    <xf numFmtId="176" fontId="0" fillId="0" borderId="14" xfId="0" applyNumberFormat="1" applyBorder="1" applyAlignment="1">
      <alignment horizontal="right" vertical="top"/>
    </xf>
    <xf numFmtId="0" fontId="54" fillId="0" borderId="14"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6" xfId="0" applyBorder="1" applyAlignment="1">
      <alignment horizontal="right" vertical="top" wrapText="1"/>
    </xf>
    <xf numFmtId="0" fontId="0" fillId="0" borderId="16" xfId="0" applyFont="1" applyBorder="1" applyAlignment="1">
      <alignment vertical="top" wrapText="1"/>
    </xf>
    <xf numFmtId="0" fontId="9" fillId="0" borderId="0" xfId="0" applyFont="1" applyBorder="1" applyAlignment="1">
      <alignment horizontal="center" vertical="top" wrapText="1"/>
    </xf>
    <xf numFmtId="0" fontId="0" fillId="0" borderId="0" xfId="0" applyAlignment="1">
      <alignment horizontal="left" vertical="top" wrapText="1"/>
    </xf>
    <xf numFmtId="0" fontId="0" fillId="0" borderId="14" xfId="0" applyBorder="1" applyAlignment="1">
      <alignment horizontal="center" vertical="center"/>
    </xf>
    <xf numFmtId="0" fontId="0" fillId="0" borderId="0" xfId="0" applyAlignment="1">
      <alignment horizontal="center"/>
    </xf>
    <xf numFmtId="0" fontId="0" fillId="0" borderId="0" xfId="0" applyBorder="1" applyAlignment="1">
      <alignment horizontal="left"/>
    </xf>
    <xf numFmtId="176" fontId="0" fillId="0" borderId="0" xfId="0" applyNumberFormat="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イレッサ肺障害 副作用報告と死亡者数</a:t>
            </a:r>
          </a:p>
        </c:rich>
      </c:tx>
      <c:layout>
        <c:manualLayout>
          <c:xMode val="factor"/>
          <c:yMode val="factor"/>
          <c:x val="-0.01125"/>
          <c:y val="-0.0015"/>
        </c:manualLayout>
      </c:layout>
      <c:spPr>
        <a:noFill/>
        <a:ln w="3175">
          <a:noFill/>
        </a:ln>
      </c:spPr>
    </c:title>
    <c:plotArea>
      <c:layout>
        <c:manualLayout>
          <c:xMode val="edge"/>
          <c:yMode val="edge"/>
          <c:x val="0.0275"/>
          <c:y val="0.08125"/>
          <c:w val="0.89275"/>
          <c:h val="0.8915"/>
        </c:manualLayout>
      </c:layout>
      <c:barChart>
        <c:barDir val="col"/>
        <c:grouping val="clustered"/>
        <c:varyColors val="0"/>
        <c:ser>
          <c:idx val="0"/>
          <c:order val="0"/>
          <c:tx>
            <c:v>副作用報告数</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'副作用報告まとめ'!$A$11:$A$115</c:f>
              <c:strCache/>
            </c:strRef>
          </c:cat>
          <c:val>
            <c:numRef>
              <c:f>'副作用報告まとめ'!$B$11:$B$115</c:f>
              <c:numCache/>
            </c:numRef>
          </c:val>
        </c:ser>
        <c:ser>
          <c:idx val="1"/>
          <c:order val="1"/>
          <c:tx>
            <c:v>死亡者数</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'副作用報告まとめ'!$A$11:$A$115</c:f>
              <c:strCache/>
            </c:strRef>
          </c:cat>
          <c:val>
            <c:numRef>
              <c:f>'副作用報告まとめ'!$C$11:$C$115</c:f>
              <c:numCache/>
            </c:numRef>
          </c:val>
        </c:ser>
        <c:overlap val="100"/>
        <c:gapWidth val="100"/>
        <c:axId val="39777192"/>
        <c:axId val="22450409"/>
      </c:barChart>
      <c:lineChart>
        <c:grouping val="standard"/>
        <c:varyColors val="0"/>
        <c:ser>
          <c:idx val="2"/>
          <c:order val="2"/>
          <c:tx>
            <c:strRef>
              <c:f>'副作用報告まとめ'!$D$4</c:f>
              <c:strCache>
                <c:ptCount val="1"/>
                <c:pt idx="0">
                  <c:v>累積死亡者数</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'副作用報告まとめ'!$A$11:$A$115</c:f>
              <c:strCache/>
            </c:strRef>
          </c:cat>
          <c:val>
            <c:numRef>
              <c:f>'副作用報告まとめ'!$D$11:$D$115</c:f>
              <c:numCache/>
            </c:numRef>
          </c:val>
          <c:smooth val="0"/>
        </c:ser>
        <c:axId val="727090"/>
        <c:axId val="6543811"/>
      </c:lineChart>
      <c:dateAx>
        <c:axId val="39777192"/>
        <c:scaling>
          <c:orientation val="minMax"/>
        </c:scaling>
        <c:axPos val="b"/>
        <c:delete val="0"/>
        <c:numFmt formatCode="yyyy&quot;年&quot;mm&quot;月&quot;"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2450409"/>
        <c:crosses val="autoZero"/>
        <c:auto val="0"/>
        <c:baseTimeUnit val="months"/>
        <c:majorUnit val="6"/>
        <c:majorTimeUnit val="months"/>
        <c:minorUnit val="1"/>
        <c:minorTimeUnit val="months"/>
        <c:noMultiLvlLbl val="0"/>
      </c:dateAx>
      <c:valAx>
        <c:axId val="22450409"/>
        <c:scaling>
          <c:orientation val="minMax"/>
        </c:scaling>
        <c:axPos val="l"/>
        <c:title>
          <c:tx>
            <c:rich>
              <a:bodyPr vert="wordArtVert" rot="0" anchor="ctr"/>
              <a:lstStyle/>
              <a:p>
                <a:pPr algn="ctr">
                  <a:defRPr/>
                </a:pPr>
                <a:r>
                  <a:rPr lang="en-US" cap="none" sz="1400" b="1" i="0" u="none" baseline="0">
                    <a:solidFill>
                      <a:srgbClr val="000000"/>
                    </a:solidFill>
                  </a:rPr>
                  <a:t>報告例数</a:t>
                </a:r>
              </a:p>
            </c:rich>
          </c:tx>
          <c:layout>
            <c:manualLayout>
              <c:xMode val="factor"/>
              <c:yMode val="factor"/>
              <c:x val="0.007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777192"/>
        <c:crossesAt val="1"/>
        <c:crossBetween val="between"/>
        <c:dispUnits/>
      </c:valAx>
      <c:dateAx>
        <c:axId val="727090"/>
        <c:scaling>
          <c:orientation val="minMax"/>
        </c:scaling>
        <c:axPos val="b"/>
        <c:delete val="1"/>
        <c:majorTickMark val="out"/>
        <c:minorTickMark val="none"/>
        <c:tickLblPos val="none"/>
        <c:crossAx val="6543811"/>
        <c:crosses val="autoZero"/>
        <c:auto val="0"/>
        <c:baseTimeUnit val="months"/>
        <c:majorUnit val="1"/>
        <c:majorTimeUnit val="days"/>
        <c:minorUnit val="1"/>
        <c:minorTimeUnit val="days"/>
        <c:noMultiLvlLbl val="0"/>
      </c:dateAx>
      <c:valAx>
        <c:axId val="6543811"/>
        <c:scaling>
          <c:orientation val="minMax"/>
        </c:scaling>
        <c:axPos val="l"/>
        <c:title>
          <c:tx>
            <c:rich>
              <a:bodyPr vert="wordArtVert" rot="0" anchor="ctr"/>
              <a:lstStyle/>
              <a:p>
                <a:pPr algn="ctr">
                  <a:defRPr/>
                </a:pPr>
                <a:r>
                  <a:rPr lang="en-US" cap="none" sz="1400" b="1" i="0" u="none" baseline="0">
                    <a:solidFill>
                      <a:srgbClr val="000000"/>
                    </a:solidFill>
                  </a:rPr>
                  <a:t>累積人数</a:t>
                </a:r>
              </a:p>
            </c:rich>
          </c:tx>
          <c:layout>
            <c:manualLayout>
              <c:xMode val="factor"/>
              <c:yMode val="factor"/>
              <c:x val="-0.00375"/>
              <c:y val="0.000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727090"/>
        <c:crosses val="max"/>
        <c:crossBetween val="between"/>
        <c:dispUnits/>
      </c:valAx>
      <c:spPr>
        <a:solidFill>
          <a:srgbClr val="FFFFFF"/>
        </a:solidFill>
        <a:ln w="3175">
          <a:noFill/>
        </a:ln>
      </c:spPr>
    </c:plotArea>
    <c:legend>
      <c:legendPos val="r"/>
      <c:layout>
        <c:manualLayout>
          <c:xMode val="edge"/>
          <c:yMode val="edge"/>
          <c:x val="0.594"/>
          <c:y val="0.4115"/>
          <c:w val="0.1955"/>
          <c:h val="0.14075"/>
        </c:manualLayout>
      </c:layout>
      <c:overlay val="0"/>
      <c:spPr>
        <a:solidFill>
          <a:srgbClr val="DBEEF4"/>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イレッサ販売額の推移（全体）</a:t>
            </a:r>
          </a:p>
        </c:rich>
      </c:tx>
      <c:layout>
        <c:manualLayout>
          <c:xMode val="factor"/>
          <c:yMode val="factor"/>
          <c:x val="0.018"/>
          <c:y val="-0.02775"/>
        </c:manualLayout>
      </c:layout>
      <c:spPr>
        <a:noFill/>
        <a:ln w="3175">
          <a:noFill/>
        </a:ln>
      </c:spPr>
    </c:title>
    <c:plotArea>
      <c:layout>
        <c:manualLayout>
          <c:xMode val="edge"/>
          <c:yMode val="edge"/>
          <c:x val="0.0485"/>
          <c:y val="0.0495"/>
          <c:w val="0.861"/>
          <c:h val="0.846"/>
        </c:manualLayout>
      </c:layout>
      <c:barChart>
        <c:barDir val="col"/>
        <c:grouping val="clustered"/>
        <c:varyColors val="0"/>
        <c:ser>
          <c:idx val="3"/>
          <c:order val="2"/>
          <c:tx>
            <c:strRef>
              <c:f>'販売額の推移'!$E$1</c:f>
              <c:strCache>
                <c:ptCount val="1"/>
                <c:pt idx="0">
                  <c:v>売上げ x10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'販売額の推移'!$A$4:$A$32</c:f>
              <c:strCache/>
            </c:strRef>
          </c:cat>
          <c:val>
            <c:numRef>
              <c:f>'販売額の推移'!$E$4:$E$37</c:f>
              <c:numCache/>
            </c:numRef>
          </c:val>
        </c:ser>
        <c:axId val="58894300"/>
        <c:axId val="60286653"/>
      </c:barChart>
      <c:lineChart>
        <c:grouping val="standard"/>
        <c:varyColors val="0"/>
        <c:ser>
          <c:idx val="1"/>
          <c:order val="1"/>
          <c:tx>
            <c:strRef>
              <c:f>'販売額の推移'!$C$1</c:f>
              <c:strCache>
                <c:ptCount val="1"/>
                <c:pt idx="0">
                  <c:v>伸び率(%)</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'販売額の推移'!$A$4:$A$32</c:f>
              <c:strCache/>
            </c:strRef>
          </c:cat>
          <c:val>
            <c:numRef>
              <c:f>'販売額の推移'!$C$4:$C$37</c:f>
              <c:numCache/>
            </c:numRef>
          </c:val>
          <c:smooth val="0"/>
        </c:ser>
        <c:marker val="1"/>
        <c:axId val="5708966"/>
        <c:axId val="51380695"/>
      </c:lineChart>
      <c:lineChart>
        <c:grouping val="standard"/>
        <c:varyColors val="0"/>
        <c:ser>
          <c:idx val="2"/>
          <c:order val="0"/>
          <c:tx>
            <c:strRef>
              <c:f>'販売額の推移'!$D$1</c:f>
              <c:strCache>
                <c:ptCount val="1"/>
                <c:pt idx="0">
                  <c:v>累積額</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'販売額の推移'!$A$2:$A$37</c:f>
              <c:strCache/>
            </c:strRef>
          </c:cat>
          <c:val>
            <c:numRef>
              <c:f>'販売額の推移'!$D$4:$D$37</c:f>
              <c:numCache/>
            </c:numRef>
          </c:val>
          <c:smooth val="0"/>
        </c:ser>
        <c:marker val="1"/>
        <c:axId val="58894300"/>
        <c:axId val="60286653"/>
      </c:lineChart>
      <c:catAx>
        <c:axId val="5708966"/>
        <c:scaling>
          <c:orientation val="minMax"/>
        </c:scaling>
        <c:axPos val="b"/>
        <c:title>
          <c:tx>
            <c:rich>
              <a:bodyPr vert="horz" rot="0" anchor="ctr"/>
              <a:lstStyle/>
              <a:p>
                <a:pPr algn="ctr">
                  <a:defRPr/>
                </a:pPr>
                <a:r>
                  <a:rPr lang="en-US" cap="none" sz="1200" b="1" i="0" u="none" baseline="0">
                    <a:solidFill>
                      <a:srgbClr val="000000"/>
                    </a:solidFill>
                  </a:rPr>
                  <a:t>年 </a:t>
                </a:r>
                <a:r>
                  <a:rPr lang="en-US" cap="none" sz="1200" b="1" i="0" u="none" baseline="0">
                    <a:solidFill>
                      <a:srgbClr val="000000"/>
                    </a:solidFill>
                  </a:rPr>
                  <a:t>- </a:t>
                </a:r>
                <a:r>
                  <a:rPr lang="en-US" cap="none" sz="1200" b="1" i="0" u="none" baseline="0">
                    <a:solidFill>
                      <a:srgbClr val="000000"/>
                    </a:solidFill>
                  </a:rPr>
                  <a:t>四半期</a:t>
                </a:r>
              </a:p>
            </c:rich>
          </c:tx>
          <c:layout>
            <c:manualLayout>
              <c:xMode val="factor"/>
              <c:yMode val="factor"/>
              <c:x val="-0.003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1800000"/>
          <a:lstStyle/>
          <a:p>
            <a:pPr>
              <a:defRPr lang="en-US" cap="none" sz="1000" b="0" i="0" u="none" baseline="0">
                <a:solidFill>
                  <a:srgbClr val="000000"/>
                </a:solidFill>
                <a:latin typeface="ＭＳ Ｐゴシック"/>
                <a:ea typeface="ＭＳ Ｐゴシック"/>
                <a:cs typeface="ＭＳ Ｐゴシック"/>
              </a:defRPr>
            </a:pPr>
          </a:p>
        </c:txPr>
        <c:crossAx val="51380695"/>
        <c:crossesAt val="-60"/>
        <c:auto val="1"/>
        <c:lblOffset val="100"/>
        <c:tickLblSkip val="4"/>
        <c:noMultiLvlLbl val="0"/>
      </c:catAx>
      <c:valAx>
        <c:axId val="51380695"/>
        <c:scaling>
          <c:orientation val="minMax"/>
          <c:max val="150"/>
          <c:min val="-60"/>
        </c:scaling>
        <c:axPos val="l"/>
        <c:title>
          <c:tx>
            <c:rich>
              <a:bodyPr vert="wordArtVert" rot="0" anchor="ctr"/>
              <a:lstStyle/>
              <a:p>
                <a:pPr algn="ctr">
                  <a:defRPr/>
                </a:pPr>
                <a:r>
                  <a:rPr lang="en-US" cap="none" sz="1400" b="1" i="0" u="none" baseline="0">
                    <a:solidFill>
                      <a:srgbClr val="000000"/>
                    </a:solidFill>
                  </a:rPr>
                  <a:t>伸び率</a:t>
                </a:r>
                <a:r>
                  <a:rPr lang="en-US" cap="none" sz="1200" b="1" i="0" u="none" baseline="0">
                    <a:solidFill>
                      <a:srgbClr val="000000"/>
                    </a:solidFill>
                  </a:rPr>
                  <a:t>（％）</a:t>
                </a:r>
              </a:p>
            </c:rich>
          </c:tx>
          <c:layout>
            <c:manualLayout>
              <c:xMode val="factor"/>
              <c:yMode val="factor"/>
              <c:x val="-0.00275"/>
              <c:y val="0"/>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5708966"/>
        <c:crossesAt val="1"/>
        <c:crossBetween val="between"/>
        <c:dispUnits/>
        <c:majorUnit val="30"/>
      </c:valAx>
      <c:catAx>
        <c:axId val="58894300"/>
        <c:scaling>
          <c:orientation val="minMax"/>
        </c:scaling>
        <c:axPos val="b"/>
        <c:delete val="1"/>
        <c:majorTickMark val="out"/>
        <c:minorTickMark val="none"/>
        <c:tickLblPos val="none"/>
        <c:crossAx val="60286653"/>
        <c:crosses val="autoZero"/>
        <c:auto val="1"/>
        <c:lblOffset val="100"/>
        <c:tickLblSkip val="1"/>
        <c:noMultiLvlLbl val="0"/>
      </c:catAx>
      <c:valAx>
        <c:axId val="60286653"/>
        <c:scaling>
          <c:orientation val="minMax"/>
        </c:scaling>
        <c:axPos val="l"/>
        <c:title>
          <c:tx>
            <c:rich>
              <a:bodyPr vert="wordArtVert" rot="0" anchor="ctr"/>
              <a:lstStyle/>
              <a:p>
                <a:pPr algn="ctr">
                  <a:defRPr/>
                </a:pPr>
                <a:r>
                  <a:rPr lang="en-US" cap="none" sz="1400" b="1" i="0" u="none" baseline="0">
                    <a:solidFill>
                      <a:srgbClr val="000000"/>
                    </a:solidFill>
                  </a:rPr>
                  <a:t>販売額</a:t>
                </a:r>
                <a:r>
                  <a:rPr lang="en-US" cap="none" sz="1000" b="1" i="0" u="none" baseline="0">
                    <a:solidFill>
                      <a:srgbClr val="000000"/>
                    </a:solidFill>
                  </a:rPr>
                  <a:t>（百万ドル）</a:t>
                </a:r>
              </a:p>
            </c:rich>
          </c:tx>
          <c:layout>
            <c:manualLayout>
              <c:xMode val="factor"/>
              <c:yMode val="factor"/>
              <c:x val="-0.002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894300"/>
        <c:crosses val="max"/>
        <c:crossBetween val="between"/>
        <c:dispUnits/>
      </c:valAx>
      <c:spPr>
        <a:solidFill>
          <a:srgbClr val="FFFFFF"/>
        </a:solidFill>
        <a:ln w="3175">
          <a:noFill/>
        </a:ln>
      </c:spPr>
    </c:plotArea>
    <c:legend>
      <c:legendPos val="t"/>
      <c:legendEntry>
        <c:idx val="2"/>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0"/>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ayout>
        <c:manualLayout>
          <c:xMode val="edge"/>
          <c:yMode val="edge"/>
          <c:x val="0.436"/>
          <c:y val="0.1095"/>
          <c:w val="0.17275"/>
          <c:h val="0.237"/>
        </c:manualLayout>
      </c:layout>
      <c:overlay val="0"/>
      <c:spPr>
        <a:solidFill>
          <a:srgbClr val="FFFFFF"/>
        </a:solidFill>
        <a:ln w="12700">
          <a:solidFill>
            <a:srgbClr val="003366"/>
          </a:solid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イレッサ 継続投与患者数の推移</a:t>
            </a:r>
          </a:p>
        </c:rich>
      </c:tx>
      <c:layout>
        <c:manualLayout>
          <c:xMode val="factor"/>
          <c:yMode val="factor"/>
          <c:x val="-0.0035"/>
          <c:y val="-0.01125"/>
        </c:manualLayout>
      </c:layout>
      <c:spPr>
        <a:noFill/>
        <a:ln w="3175">
          <a:noFill/>
        </a:ln>
      </c:spPr>
    </c:title>
    <c:plotArea>
      <c:layout>
        <c:manualLayout>
          <c:xMode val="edge"/>
          <c:yMode val="edge"/>
          <c:x val="0.01"/>
          <c:y val="0.12725"/>
          <c:w val="0.781"/>
          <c:h val="0.75375"/>
        </c:manualLayout>
      </c:layout>
      <c:barChart>
        <c:barDir val="bar"/>
        <c:grouping val="stacked"/>
        <c:varyColors val="0"/>
        <c:ser>
          <c:idx val="1"/>
          <c:order val="0"/>
          <c:tx>
            <c:strRef>
              <c:f>'患者数 (2)'!$E$3:$G$3</c:f>
              <c:strCache>
                <c:ptCount val="1"/>
                <c:pt idx="0">
                  <c:v>がん専門病院</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(2)'!$A$5:$A$23</c:f>
              <c:strCache/>
            </c:strRef>
          </c:cat>
          <c:val>
            <c:numRef>
              <c:f>'患者数 (2)'!$F$5:$F$23</c:f>
              <c:numCache/>
            </c:numRef>
          </c:val>
        </c:ser>
        <c:ser>
          <c:idx val="2"/>
          <c:order val="1"/>
          <c:tx>
            <c:v>学会員所属</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(2)'!$A$5:$A$23</c:f>
              <c:strCache/>
            </c:strRef>
          </c:cat>
          <c:val>
            <c:numRef>
              <c:f>'患者数 (2)'!$I$5:$I$23</c:f>
              <c:numCache/>
            </c:numRef>
          </c:val>
        </c:ser>
        <c:ser>
          <c:idx val="3"/>
          <c:order val="2"/>
          <c:tx>
            <c:v>専門以外</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'患者数 (2)'!$A$5:$A$23</c:f>
              <c:strCache/>
            </c:strRef>
          </c:cat>
          <c:val>
            <c:numRef>
              <c:f>'患者数 (2)'!$L$5:$L$23</c:f>
              <c:numCache/>
            </c:numRef>
          </c:val>
        </c:ser>
        <c:overlap val="100"/>
        <c:axId val="59773072"/>
        <c:axId val="1086737"/>
      </c:barChart>
      <c:catAx>
        <c:axId val="59773072"/>
        <c:scaling>
          <c:orientation val="minMax"/>
        </c:scaling>
        <c:axPos val="l"/>
        <c:delete val="0"/>
        <c:numFmt formatCode="General" sourceLinked="1"/>
        <c:majorTickMark val="out"/>
        <c:minorTickMark val="none"/>
        <c:tickLblPos val="nextTo"/>
        <c:spPr>
          <a:ln w="3175">
            <a:solidFill>
              <a:srgbClr val="808080"/>
            </a:solidFill>
          </a:ln>
        </c:spPr>
        <c:crossAx val="1086737"/>
        <c:crosses val="autoZero"/>
        <c:auto val="1"/>
        <c:lblOffset val="100"/>
        <c:tickLblSkip val="2"/>
        <c:noMultiLvlLbl val="0"/>
      </c:catAx>
      <c:valAx>
        <c:axId val="1086737"/>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患者数</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73072"/>
        <c:crossesAt val="1"/>
        <c:crossBetween val="between"/>
        <c:dispUnits/>
      </c:valAx>
      <c:spPr>
        <a:solidFill>
          <a:srgbClr val="FFFFFF"/>
        </a:solidFill>
        <a:ln w="12700">
          <a:solidFill>
            <a:srgbClr val="666699"/>
          </a:solidFill>
        </a:ln>
      </c:spPr>
    </c:plotArea>
    <c:legend>
      <c:legendPos val="r"/>
      <c:layout>
        <c:manualLayout>
          <c:xMode val="edge"/>
          <c:yMode val="edge"/>
          <c:x val="0.74825"/>
          <c:y val="0.44475"/>
          <c:w val="0.234"/>
          <c:h val="0.22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国内出荷額の推移</a:t>
            </a:r>
          </a:p>
        </c:rich>
      </c:tx>
      <c:layout>
        <c:manualLayout>
          <c:xMode val="factor"/>
          <c:yMode val="factor"/>
          <c:x val="0"/>
          <c:y val="-0.01125"/>
        </c:manualLayout>
      </c:layout>
      <c:spPr>
        <a:noFill/>
        <a:ln w="3175">
          <a:noFill/>
        </a:ln>
      </c:spPr>
    </c:title>
    <c:plotArea>
      <c:layout>
        <c:manualLayout>
          <c:xMode val="edge"/>
          <c:yMode val="edge"/>
          <c:x val="0.09225"/>
          <c:y val="0.1485"/>
          <c:w val="0.65175"/>
          <c:h val="0.705"/>
        </c:manualLayout>
      </c:layout>
      <c:lineChart>
        <c:grouping val="standard"/>
        <c:varyColors val="0"/>
        <c:ser>
          <c:idx val="1"/>
          <c:order val="0"/>
          <c:tx>
            <c:strRef>
              <c:f>'国内出荷額'!$B$4</c:f>
              <c:strCache>
                <c:ptCount val="1"/>
                <c:pt idx="0">
                  <c:v>イレッサ</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'国内出荷額'!$B$5:$B$13</c:f>
              <c:numCache/>
            </c:numRef>
          </c:val>
          <c:smooth val="0"/>
        </c:ser>
        <c:ser>
          <c:idx val="2"/>
          <c:order val="1"/>
          <c:tx>
            <c:strRef>
              <c:f>'国内出荷額'!$C$4</c:f>
              <c:strCache>
                <c:ptCount val="1"/>
                <c:pt idx="0">
                  <c:v>タルセバ</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'国内出荷額'!$C$5:$C$13</c:f>
              <c:numCache/>
            </c:numRef>
          </c:val>
          <c:smooth val="0"/>
        </c:ser>
        <c:ser>
          <c:idx val="3"/>
          <c:order val="2"/>
          <c:tx>
            <c:strRef>
              <c:f>'国内出荷額'!$D$4</c:f>
              <c:strCache>
                <c:ptCount val="1"/>
                <c:pt idx="0">
                  <c:v>タキソテール</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'国内出荷額'!$A$5:$A$13</c:f>
              <c:numCache/>
            </c:numRef>
          </c:cat>
          <c:val>
            <c:numRef>
              <c:f>'国内出荷額'!$D$5:$D$13</c:f>
              <c:numCache/>
            </c:numRef>
          </c:val>
          <c:smooth val="0"/>
        </c:ser>
        <c:marker val="1"/>
        <c:axId val="9780634"/>
        <c:axId val="20916843"/>
      </c:lineChart>
      <c:catAx>
        <c:axId val="9780634"/>
        <c:scaling>
          <c:orientation val="minMax"/>
        </c:scaling>
        <c:axPos val="b"/>
        <c:title>
          <c:tx>
            <c:rich>
              <a:bodyPr vert="horz" rot="0" anchor="ctr"/>
              <a:lstStyle/>
              <a:p>
                <a:pPr algn="ctr">
                  <a:defRPr/>
                </a:pPr>
                <a:r>
                  <a:rPr lang="en-US" cap="none" sz="1200" b="1" i="0" u="none" baseline="0">
                    <a:solidFill>
                      <a:srgbClr val="000000"/>
                    </a:solidFill>
                  </a:rPr>
                  <a:t>年度</a:t>
                </a:r>
              </a:p>
            </c:rich>
          </c:tx>
          <c:layout>
            <c:manualLayout>
              <c:xMode val="factor"/>
              <c:yMode val="factor"/>
              <c:x val="0.001"/>
              <c:y val="0.004"/>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20916843"/>
        <c:crosses val="autoZero"/>
        <c:auto val="1"/>
        <c:lblOffset val="100"/>
        <c:tickLblSkip val="2"/>
        <c:noMultiLvlLbl val="0"/>
      </c:catAx>
      <c:valAx>
        <c:axId val="20916843"/>
        <c:scaling>
          <c:orientation val="minMax"/>
        </c:scaling>
        <c:axPos val="l"/>
        <c:title>
          <c:tx>
            <c:rich>
              <a:bodyPr vert="horz" rot="-5400000" anchor="ctr"/>
              <a:lstStyle/>
              <a:p>
                <a:pPr algn="ctr">
                  <a:defRPr/>
                </a:pPr>
                <a:r>
                  <a:rPr lang="en-US" cap="none" sz="1200" b="1" i="0" u="none" baseline="0">
                    <a:solidFill>
                      <a:srgbClr val="000000"/>
                    </a:solidFill>
                  </a:rPr>
                  <a:t>推定出荷額（億円）</a:t>
                </a:r>
              </a:p>
            </c:rich>
          </c:tx>
          <c:layout>
            <c:manualLayout>
              <c:xMode val="factor"/>
              <c:yMode val="factor"/>
              <c:x val="-0.00075"/>
              <c:y val="0.01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780634"/>
        <c:crossesAt val="1"/>
        <c:crossBetween val="midCat"/>
        <c:dispUnits/>
      </c:valAx>
      <c:spPr>
        <a:solidFill>
          <a:srgbClr val="FFFFFF"/>
        </a:solidFill>
        <a:ln w="12700">
          <a:solidFill>
            <a:srgbClr val="666699"/>
          </a:solidFill>
        </a:ln>
      </c:spPr>
    </c:plotArea>
    <c:legend>
      <c:legendPos val="r"/>
      <c:layout>
        <c:manualLayout>
          <c:xMode val="edge"/>
          <c:yMode val="edge"/>
          <c:x val="0.76825"/>
          <c:y val="0.46375"/>
          <c:w val="0.22425"/>
          <c:h val="0.20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3</xdr:row>
      <xdr:rowOff>0</xdr:rowOff>
    </xdr:from>
    <xdr:to>
      <xdr:col>17</xdr:col>
      <xdr:colOff>361950</xdr:colOff>
      <xdr:row>30</xdr:row>
      <xdr:rowOff>190500</xdr:rowOff>
    </xdr:to>
    <xdr:graphicFrame>
      <xdr:nvGraphicFramePr>
        <xdr:cNvPr id="1" name="グラフ 1"/>
        <xdr:cNvGraphicFramePr/>
      </xdr:nvGraphicFramePr>
      <xdr:xfrm>
        <a:off x="4438650" y="1000125"/>
        <a:ext cx="7734300" cy="6381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3</xdr:row>
      <xdr:rowOff>133350</xdr:rowOff>
    </xdr:from>
    <xdr:to>
      <xdr:col>16</xdr:col>
      <xdr:colOff>276225</xdr:colOff>
      <xdr:row>38</xdr:row>
      <xdr:rowOff>47625</xdr:rowOff>
    </xdr:to>
    <xdr:graphicFrame>
      <xdr:nvGraphicFramePr>
        <xdr:cNvPr id="1" name="グラフ 1"/>
        <xdr:cNvGraphicFramePr/>
      </xdr:nvGraphicFramePr>
      <xdr:xfrm>
        <a:off x="4438650" y="647700"/>
        <a:ext cx="6924675" cy="5915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32</xdr:row>
      <xdr:rowOff>0</xdr:rowOff>
    </xdr:from>
    <xdr:to>
      <xdr:col>8</xdr:col>
      <xdr:colOff>866775</xdr:colOff>
      <xdr:row>52</xdr:row>
      <xdr:rowOff>19050</xdr:rowOff>
    </xdr:to>
    <xdr:graphicFrame>
      <xdr:nvGraphicFramePr>
        <xdr:cNvPr id="1" name="グラフ 1"/>
        <xdr:cNvGraphicFramePr/>
      </xdr:nvGraphicFramePr>
      <xdr:xfrm>
        <a:off x="3295650" y="5534025"/>
        <a:ext cx="5419725" cy="3448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cdr:x>
      <cdr:y>0.914</cdr:y>
    </cdr:from>
    <cdr:to>
      <cdr:x>1</cdr:x>
      <cdr:y>0.9905</cdr:y>
    </cdr:to>
    <cdr:sp>
      <cdr:nvSpPr>
        <cdr:cNvPr id="1" name="テキスト ボックス 1"/>
        <cdr:cNvSpPr txBox="1">
          <a:spLocks noChangeArrowheads="1"/>
        </cdr:cNvSpPr>
      </cdr:nvSpPr>
      <cdr:spPr>
        <a:xfrm>
          <a:off x="2571750" y="3190875"/>
          <a:ext cx="2619375" cy="266700"/>
        </a:xfrm>
        <a:prstGeom prst="rect">
          <a:avLst/>
        </a:prstGeom>
        <a:noFill/>
        <a:ln w="9525" cmpd="sng">
          <a:noFill/>
        </a:ln>
      </cdr:spPr>
      <cdr:txBody>
        <a:bodyPr vertOverflow="clip" wrap="square"/>
        <a:p>
          <a:pPr algn="l">
            <a:defRPr/>
          </a:pPr>
          <a:r>
            <a:rPr lang="en-US" cap="none" sz="900" b="0" i="0" u="none" baseline="0">
              <a:solidFill>
                <a:srgbClr val="000000"/>
              </a:solidFill>
              <a:latin typeface="ヒラギノ角ゴ Pro W6"/>
              <a:ea typeface="ヒラギノ角ゴ Pro W6"/>
              <a:cs typeface="ヒラギノ角ゴ Pro W6"/>
            </a:rPr>
            <a:t>出典： </a:t>
          </a:r>
          <a:r>
            <a:rPr lang="en-US" cap="none" sz="900" b="0" i="0" u="none" baseline="0">
              <a:solidFill>
                <a:srgbClr val="000000"/>
              </a:solidFill>
              <a:latin typeface="ヒラギノ角ゴ Pro W6"/>
              <a:ea typeface="ヒラギノ角ゴ Pro W6"/>
              <a:cs typeface="ヒラギノ角ゴ Pro W6"/>
            </a:rPr>
            <a:t>『</a:t>
          </a:r>
          <a:r>
            <a:rPr lang="en-US" cap="none" sz="900" b="0" i="0" u="none" baseline="0">
              <a:solidFill>
                <a:srgbClr val="000000"/>
              </a:solidFill>
              <a:latin typeface="ヒラギノ角ゴ Pro W6"/>
              <a:ea typeface="ヒラギノ角ゴ Pro W6"/>
              <a:cs typeface="ヒラギノ角ゴ Pro W6"/>
            </a:rPr>
            <a:t>薬事ハンドブック</a:t>
          </a:r>
          <a:r>
            <a:rPr lang="en-US" cap="none" sz="900" b="0" i="0" u="none" baseline="0">
              <a:solidFill>
                <a:srgbClr val="000000"/>
              </a:solidFill>
              <a:latin typeface="ヒラギノ角ゴ Pro W6"/>
              <a:ea typeface="ヒラギノ角ゴ Pro W6"/>
              <a:cs typeface="ヒラギノ角ゴ Pro W6"/>
            </a:rPr>
            <a:t>』</a:t>
          </a:r>
          <a:r>
            <a:rPr lang="en-US" cap="none" sz="900" b="0" i="0" u="none" baseline="0">
              <a:solidFill>
                <a:srgbClr val="000000"/>
              </a:solidFill>
              <a:latin typeface="ヒラギノ角ゴ Pro W6"/>
              <a:ea typeface="ヒラギノ角ゴ Pro W6"/>
              <a:cs typeface="ヒラギノ角ゴ Pro W6"/>
            </a:rPr>
            <a:t>じほう社他</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18</xdr:row>
      <xdr:rowOff>171450</xdr:rowOff>
    </xdr:from>
    <xdr:to>
      <xdr:col>7</xdr:col>
      <xdr:colOff>95250</xdr:colOff>
      <xdr:row>39</xdr:row>
      <xdr:rowOff>66675</xdr:rowOff>
    </xdr:to>
    <xdr:graphicFrame>
      <xdr:nvGraphicFramePr>
        <xdr:cNvPr id="1" name="グラフ 1"/>
        <xdr:cNvGraphicFramePr/>
      </xdr:nvGraphicFramePr>
      <xdr:xfrm>
        <a:off x="647700" y="3267075"/>
        <a:ext cx="5181600" cy="3495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16"/>
  <sheetViews>
    <sheetView zoomScalePageLayoutView="0" workbookViewId="0" topLeftCell="A100">
      <selection activeCell="B118" sqref="B118"/>
    </sheetView>
  </sheetViews>
  <sheetFormatPr defaultColWidth="9.00390625" defaultRowHeight="13.5"/>
  <cols>
    <col min="1" max="1" width="23.375" style="0" customWidth="1"/>
    <col min="2" max="2" width="9.00390625" style="0" bestFit="1" customWidth="1"/>
    <col min="3" max="3" width="12.25390625" style="0" bestFit="1" customWidth="1"/>
  </cols>
  <sheetData>
    <row r="1" spans="1:3" ht="32.25" customHeight="1">
      <c r="A1" s="1"/>
      <c r="B1" s="1"/>
      <c r="C1" s="1"/>
    </row>
    <row r="2" spans="1:3" ht="39" customHeight="1">
      <c r="A2" s="50" t="s">
        <v>78</v>
      </c>
      <c r="B2" s="51"/>
      <c r="C2" s="51"/>
    </row>
    <row r="3" spans="1:3" ht="19.5" customHeight="1">
      <c r="A3" s="52" t="s">
        <v>140</v>
      </c>
      <c r="B3" s="53"/>
      <c r="C3" s="53"/>
    </row>
    <row r="4" spans="1:3" ht="19.5" customHeight="1">
      <c r="A4" s="9" t="s">
        <v>0</v>
      </c>
      <c r="B4" s="2" t="s">
        <v>1</v>
      </c>
      <c r="C4" s="6" t="s">
        <v>2</v>
      </c>
    </row>
    <row r="5" spans="1:3" ht="19.5" customHeight="1">
      <c r="A5" s="10" t="s">
        <v>3</v>
      </c>
      <c r="B5" s="3"/>
      <c r="C5" s="7"/>
    </row>
    <row r="6" spans="1:3" ht="19.5" customHeight="1">
      <c r="A6" s="10" t="s">
        <v>4</v>
      </c>
      <c r="B6" s="3"/>
      <c r="C6" s="7"/>
    </row>
    <row r="7" spans="1:3" ht="19.5" customHeight="1">
      <c r="A7" s="11" t="s">
        <v>5</v>
      </c>
      <c r="B7" s="3"/>
      <c r="C7" s="7"/>
    </row>
    <row r="8" spans="1:3" ht="19.5" customHeight="1">
      <c r="A8" s="11" t="s">
        <v>6</v>
      </c>
      <c r="B8" s="3"/>
      <c r="C8" s="7"/>
    </row>
    <row r="9" spans="1:3" ht="19.5" customHeight="1">
      <c r="A9" s="11" t="s">
        <v>7</v>
      </c>
      <c r="B9" s="3"/>
      <c r="C9" s="7"/>
    </row>
    <row r="10" spans="1:3" ht="19.5" customHeight="1">
      <c r="A10" s="10" t="s">
        <v>8</v>
      </c>
      <c r="B10" s="3"/>
      <c r="C10" s="7"/>
    </row>
    <row r="11" spans="1:3" ht="19.5" customHeight="1">
      <c r="A11" s="11" t="s">
        <v>77</v>
      </c>
      <c r="B11" s="4">
        <v>1</v>
      </c>
      <c r="C11" s="8">
        <v>1</v>
      </c>
    </row>
    <row r="12" spans="1:3" ht="19.5" customHeight="1">
      <c r="A12" s="11" t="s">
        <v>9</v>
      </c>
      <c r="B12" s="4">
        <v>5</v>
      </c>
      <c r="C12" s="8">
        <v>3</v>
      </c>
    </row>
    <row r="13" spans="1:3" ht="19.5" customHeight="1">
      <c r="A13" s="10" t="s">
        <v>10</v>
      </c>
      <c r="B13" s="4">
        <v>12</v>
      </c>
      <c r="C13" s="8">
        <v>7</v>
      </c>
    </row>
    <row r="14" spans="1:3" ht="19.5" customHeight="1">
      <c r="A14" s="11" t="s">
        <v>11</v>
      </c>
      <c r="B14" s="4">
        <v>110</v>
      </c>
      <c r="C14" s="8">
        <v>51</v>
      </c>
    </row>
    <row r="15" spans="1:3" ht="19.5" customHeight="1">
      <c r="A15" s="11" t="s">
        <v>12</v>
      </c>
      <c r="B15" s="4">
        <v>169</v>
      </c>
      <c r="C15" s="8">
        <v>81</v>
      </c>
    </row>
    <row r="16" spans="1:3" ht="19.5" customHeight="1">
      <c r="A16" s="11" t="s">
        <v>13</v>
      </c>
      <c r="B16" s="5">
        <v>90</v>
      </c>
      <c r="C16" s="5">
        <v>37</v>
      </c>
    </row>
    <row r="17" spans="1:3" ht="19.5" customHeight="1">
      <c r="A17" s="11" t="s">
        <v>14</v>
      </c>
      <c r="B17" s="4">
        <v>79</v>
      </c>
      <c r="C17" s="8">
        <v>27</v>
      </c>
    </row>
    <row r="18" spans="1:3" ht="19.5" customHeight="1">
      <c r="A18" s="10" t="s">
        <v>15</v>
      </c>
      <c r="B18" s="4">
        <v>52</v>
      </c>
      <c r="C18" s="8">
        <v>17</v>
      </c>
    </row>
    <row r="19" spans="1:3" ht="19.5" customHeight="1">
      <c r="A19" s="10" t="s">
        <v>16</v>
      </c>
      <c r="B19" s="5">
        <v>42</v>
      </c>
      <c r="C19" s="5">
        <v>18</v>
      </c>
    </row>
    <row r="20" spans="1:3" ht="19.5" customHeight="1">
      <c r="A20" s="10" t="s">
        <v>17</v>
      </c>
      <c r="B20" s="4">
        <v>50</v>
      </c>
      <c r="C20" s="8">
        <v>22</v>
      </c>
    </row>
    <row r="21" spans="1:3" ht="19.5" customHeight="1">
      <c r="A21" s="10" t="s">
        <v>18</v>
      </c>
      <c r="B21" s="4">
        <v>41</v>
      </c>
      <c r="C21" s="8">
        <v>17</v>
      </c>
    </row>
    <row r="22" spans="1:3" ht="19.5" customHeight="1">
      <c r="A22" s="11" t="s">
        <v>19</v>
      </c>
      <c r="B22" s="4">
        <v>31</v>
      </c>
      <c r="C22" s="8">
        <v>13</v>
      </c>
    </row>
    <row r="23" spans="1:3" ht="19.5" customHeight="1">
      <c r="A23" s="11" t="s">
        <v>20</v>
      </c>
      <c r="B23" s="4">
        <v>37</v>
      </c>
      <c r="C23" s="8">
        <v>14</v>
      </c>
    </row>
    <row r="24" spans="1:3" ht="19.5" customHeight="1">
      <c r="A24" s="11" t="s">
        <v>21</v>
      </c>
      <c r="B24" s="4">
        <v>26</v>
      </c>
      <c r="C24" s="8">
        <v>10</v>
      </c>
    </row>
    <row r="25" spans="1:3" ht="19.5" customHeight="1">
      <c r="A25" s="11" t="s">
        <v>22</v>
      </c>
      <c r="B25" s="5">
        <v>29</v>
      </c>
      <c r="C25" s="5">
        <v>8</v>
      </c>
    </row>
    <row r="26" spans="1:3" ht="19.5" customHeight="1">
      <c r="A26" s="11" t="s">
        <v>23</v>
      </c>
      <c r="B26" s="4">
        <v>55</v>
      </c>
      <c r="C26" s="8">
        <v>26</v>
      </c>
    </row>
    <row r="27" spans="1:3" ht="19.5" customHeight="1">
      <c r="A27" s="11" t="s">
        <v>24</v>
      </c>
      <c r="B27" s="4">
        <v>28</v>
      </c>
      <c r="C27" s="8">
        <v>11</v>
      </c>
    </row>
    <row r="28" spans="1:3" ht="19.5" customHeight="1">
      <c r="A28" s="11" t="s">
        <v>25</v>
      </c>
      <c r="B28" s="5">
        <v>43</v>
      </c>
      <c r="C28" s="5">
        <v>19</v>
      </c>
    </row>
    <row r="29" spans="1:3" ht="19.5" customHeight="1">
      <c r="A29" s="11" t="s">
        <v>26</v>
      </c>
      <c r="B29" s="4">
        <v>47</v>
      </c>
      <c r="C29" s="8">
        <v>22</v>
      </c>
    </row>
    <row r="30" spans="1:3" ht="19.5" customHeight="1">
      <c r="A30" s="11" t="s">
        <v>27</v>
      </c>
      <c r="B30" s="4">
        <v>35</v>
      </c>
      <c r="C30" s="8">
        <v>7</v>
      </c>
    </row>
    <row r="31" spans="1:3" ht="19.5" customHeight="1">
      <c r="A31" s="11" t="s">
        <v>28</v>
      </c>
      <c r="B31" s="4">
        <v>97</v>
      </c>
      <c r="C31" s="8">
        <v>31</v>
      </c>
    </row>
    <row r="32" spans="1:3" ht="19.5" customHeight="1">
      <c r="A32" s="10" t="s">
        <v>29</v>
      </c>
      <c r="B32" s="4">
        <v>47</v>
      </c>
      <c r="C32" s="8">
        <v>19</v>
      </c>
    </row>
    <row r="33" spans="1:3" ht="19.5" customHeight="1">
      <c r="A33" s="10" t="s">
        <v>30</v>
      </c>
      <c r="B33" s="4">
        <v>25</v>
      </c>
      <c r="C33" s="8">
        <v>15</v>
      </c>
    </row>
    <row r="34" spans="1:3" ht="19.5" customHeight="1">
      <c r="A34" s="10" t="s">
        <v>31</v>
      </c>
      <c r="B34" s="5">
        <v>29</v>
      </c>
      <c r="C34" s="5">
        <v>7</v>
      </c>
    </row>
    <row r="35" spans="1:3" ht="19.5" customHeight="1">
      <c r="A35" s="10" t="s">
        <v>32</v>
      </c>
      <c r="B35" s="4">
        <v>29</v>
      </c>
      <c r="C35" s="8">
        <v>11</v>
      </c>
    </row>
    <row r="36" spans="1:3" ht="19.5" customHeight="1">
      <c r="A36" s="10" t="s">
        <v>33</v>
      </c>
      <c r="B36" s="4">
        <v>28</v>
      </c>
      <c r="C36" s="8">
        <v>10</v>
      </c>
    </row>
    <row r="37" spans="1:3" ht="19.5" customHeight="1">
      <c r="A37" s="10" t="s">
        <v>34</v>
      </c>
      <c r="B37" s="4">
        <v>32</v>
      </c>
      <c r="C37" s="8">
        <v>17</v>
      </c>
    </row>
    <row r="38" spans="1:3" ht="19.5" customHeight="1">
      <c r="A38" s="10" t="s">
        <v>35</v>
      </c>
      <c r="B38" s="4">
        <v>29</v>
      </c>
      <c r="C38" s="8">
        <v>10</v>
      </c>
    </row>
    <row r="39" spans="1:3" ht="19.5" customHeight="1">
      <c r="A39" s="11" t="s">
        <v>36</v>
      </c>
      <c r="B39" s="5">
        <v>29</v>
      </c>
      <c r="C39" s="5">
        <v>15</v>
      </c>
    </row>
    <row r="40" spans="1:3" ht="19.5" customHeight="1">
      <c r="A40" s="11" t="s">
        <v>37</v>
      </c>
      <c r="B40" s="5">
        <v>29</v>
      </c>
      <c r="C40" s="5">
        <v>11</v>
      </c>
    </row>
    <row r="41" spans="1:3" ht="19.5" customHeight="1">
      <c r="A41" s="11" t="s">
        <v>38</v>
      </c>
      <c r="B41" s="4">
        <v>28</v>
      </c>
      <c r="C41" s="8">
        <v>8</v>
      </c>
    </row>
    <row r="42" spans="1:3" ht="19.5" customHeight="1">
      <c r="A42" s="11" t="s">
        <v>39</v>
      </c>
      <c r="B42" s="4">
        <v>9</v>
      </c>
      <c r="C42" s="8">
        <v>3</v>
      </c>
    </row>
    <row r="43" spans="1:3" ht="19.5" customHeight="1">
      <c r="A43" s="10" t="s">
        <v>40</v>
      </c>
      <c r="B43" s="4">
        <v>28</v>
      </c>
      <c r="C43" s="8">
        <v>7</v>
      </c>
    </row>
    <row r="44" spans="1:3" ht="19.5" customHeight="1">
      <c r="A44" s="10" t="s">
        <v>41</v>
      </c>
      <c r="B44" s="4">
        <v>20</v>
      </c>
      <c r="C44" s="8">
        <v>8</v>
      </c>
    </row>
    <row r="45" spans="1:3" ht="19.5" customHeight="1">
      <c r="A45" s="10" t="s">
        <v>42</v>
      </c>
      <c r="B45" s="4">
        <v>21</v>
      </c>
      <c r="C45" s="8">
        <v>9</v>
      </c>
    </row>
    <row r="46" spans="1:3" ht="19.5" customHeight="1">
      <c r="A46" s="10" t="s">
        <v>43</v>
      </c>
      <c r="B46" s="4">
        <v>17</v>
      </c>
      <c r="C46" s="8">
        <v>8</v>
      </c>
    </row>
    <row r="47" spans="1:3" ht="19.5" customHeight="1">
      <c r="A47" s="10" t="s">
        <v>44</v>
      </c>
      <c r="B47" s="4">
        <v>20</v>
      </c>
      <c r="C47" s="8">
        <v>9</v>
      </c>
    </row>
    <row r="48" spans="1:3" ht="19.5" customHeight="1">
      <c r="A48" s="11" t="s">
        <v>45</v>
      </c>
      <c r="B48" s="5">
        <v>13</v>
      </c>
      <c r="C48" s="5">
        <v>2</v>
      </c>
    </row>
    <row r="49" spans="1:3" ht="19.5" customHeight="1">
      <c r="A49" s="11" t="s">
        <v>46</v>
      </c>
      <c r="B49" s="4">
        <v>14</v>
      </c>
      <c r="C49" s="8">
        <v>6</v>
      </c>
    </row>
    <row r="50" spans="1:3" ht="19.5" customHeight="1">
      <c r="A50" s="11" t="s">
        <v>47</v>
      </c>
      <c r="B50" s="4">
        <v>12</v>
      </c>
      <c r="C50" s="8">
        <v>5</v>
      </c>
    </row>
    <row r="51" spans="1:3" ht="19.5" customHeight="1">
      <c r="A51" s="11" t="s">
        <v>48</v>
      </c>
      <c r="B51" s="4">
        <v>21</v>
      </c>
      <c r="C51" s="8">
        <v>5</v>
      </c>
    </row>
    <row r="52" spans="1:3" ht="19.5" customHeight="1">
      <c r="A52" s="11" t="s">
        <v>49</v>
      </c>
      <c r="B52" s="4">
        <v>32</v>
      </c>
      <c r="C52" s="8">
        <v>10</v>
      </c>
    </row>
    <row r="53" spans="1:3" ht="19.5" customHeight="1">
      <c r="A53" s="11" t="s">
        <v>50</v>
      </c>
      <c r="B53" s="4">
        <v>14</v>
      </c>
      <c r="C53" s="8">
        <v>1</v>
      </c>
    </row>
    <row r="54" spans="1:3" ht="19.5" customHeight="1">
      <c r="A54" s="10" t="s">
        <v>51</v>
      </c>
      <c r="B54" s="5">
        <v>14</v>
      </c>
      <c r="C54" s="5">
        <v>2</v>
      </c>
    </row>
    <row r="55" spans="1:3" ht="19.5" customHeight="1">
      <c r="A55" s="11" t="s">
        <v>52</v>
      </c>
      <c r="B55" s="4">
        <v>14</v>
      </c>
      <c r="C55" s="8">
        <v>3</v>
      </c>
    </row>
    <row r="56" spans="1:3" ht="19.5" customHeight="1">
      <c r="A56" s="11" t="s">
        <v>53</v>
      </c>
      <c r="B56" s="4">
        <v>11</v>
      </c>
      <c r="C56" s="8">
        <v>6</v>
      </c>
    </row>
    <row r="57" spans="1:3" ht="19.5" customHeight="1">
      <c r="A57" s="11" t="s">
        <v>54</v>
      </c>
      <c r="B57" s="5">
        <v>15</v>
      </c>
      <c r="C57" s="5">
        <v>6</v>
      </c>
    </row>
    <row r="58" spans="1:3" ht="19.5" customHeight="1">
      <c r="A58" s="11" t="s">
        <v>55</v>
      </c>
      <c r="B58" s="4">
        <v>25</v>
      </c>
      <c r="C58" s="8">
        <v>10</v>
      </c>
    </row>
    <row r="59" spans="1:3" ht="19.5" customHeight="1">
      <c r="A59" s="11" t="s">
        <v>56</v>
      </c>
      <c r="B59" s="4">
        <v>6</v>
      </c>
      <c r="C59" s="8">
        <v>1</v>
      </c>
    </row>
    <row r="60" spans="1:3" ht="19.5" customHeight="1">
      <c r="A60" s="11" t="s">
        <v>57</v>
      </c>
      <c r="B60" s="5">
        <v>8</v>
      </c>
      <c r="C60" s="5">
        <v>3</v>
      </c>
    </row>
    <row r="61" spans="1:3" ht="19.5" customHeight="1">
      <c r="A61" s="10" t="s">
        <v>58</v>
      </c>
      <c r="B61" s="5">
        <v>13</v>
      </c>
      <c r="C61" s="5">
        <v>8</v>
      </c>
    </row>
    <row r="62" spans="1:3" ht="19.5" customHeight="1">
      <c r="A62" s="11" t="s">
        <v>59</v>
      </c>
      <c r="B62" s="4">
        <v>6</v>
      </c>
      <c r="C62" s="8">
        <v>3</v>
      </c>
    </row>
    <row r="63" spans="1:3" ht="19.5" customHeight="1">
      <c r="A63" s="11" t="s">
        <v>60</v>
      </c>
      <c r="B63" s="5">
        <v>13</v>
      </c>
      <c r="C63" s="5">
        <v>2</v>
      </c>
    </row>
    <row r="64" spans="1:3" ht="19.5" customHeight="1">
      <c r="A64" s="11" t="s">
        <v>61</v>
      </c>
      <c r="B64" s="4">
        <v>16</v>
      </c>
      <c r="C64" s="8">
        <v>7</v>
      </c>
    </row>
    <row r="65" spans="1:3" ht="19.5" customHeight="1">
      <c r="A65" s="11" t="s">
        <v>62</v>
      </c>
      <c r="B65" s="4">
        <v>18</v>
      </c>
      <c r="C65" s="8">
        <v>7</v>
      </c>
    </row>
    <row r="66" spans="1:3" ht="19.5" customHeight="1">
      <c r="A66" s="10" t="s">
        <v>63</v>
      </c>
      <c r="B66" s="4">
        <v>17</v>
      </c>
      <c r="C66" s="8">
        <v>6</v>
      </c>
    </row>
    <row r="67" spans="1:3" ht="19.5" customHeight="1">
      <c r="A67" s="10" t="s">
        <v>64</v>
      </c>
      <c r="B67" s="4">
        <v>18</v>
      </c>
      <c r="C67" s="8">
        <v>5</v>
      </c>
    </row>
    <row r="68" spans="1:3" ht="19.5" customHeight="1">
      <c r="A68" s="10" t="s">
        <v>65</v>
      </c>
      <c r="B68" s="4">
        <v>11</v>
      </c>
      <c r="C68" s="8">
        <v>2</v>
      </c>
    </row>
    <row r="69" spans="1:3" ht="19.5" customHeight="1">
      <c r="A69" s="10" t="s">
        <v>66</v>
      </c>
      <c r="B69" s="5">
        <v>8</v>
      </c>
      <c r="C69" s="5">
        <v>2</v>
      </c>
    </row>
    <row r="70" spans="1:3" ht="19.5" customHeight="1">
      <c r="A70" s="11" t="s">
        <v>67</v>
      </c>
      <c r="B70" s="4">
        <v>11</v>
      </c>
      <c r="C70" s="8">
        <v>4</v>
      </c>
    </row>
    <row r="71" spans="1:3" ht="19.5" customHeight="1">
      <c r="A71" s="11" t="s">
        <v>68</v>
      </c>
      <c r="B71" s="4">
        <v>7</v>
      </c>
      <c r="C71" s="7"/>
    </row>
    <row r="72" spans="1:3" ht="19.5" customHeight="1">
      <c r="A72" s="11" t="s">
        <v>69</v>
      </c>
      <c r="B72" s="5">
        <v>7</v>
      </c>
      <c r="C72" s="5">
        <v>4</v>
      </c>
    </row>
    <row r="73" spans="1:3" ht="19.5" customHeight="1">
      <c r="A73" s="10" t="s">
        <v>70</v>
      </c>
      <c r="B73" s="4">
        <v>7</v>
      </c>
      <c r="C73" s="8">
        <v>1</v>
      </c>
    </row>
    <row r="74" spans="1:3" ht="19.5" customHeight="1">
      <c r="A74" s="10" t="s">
        <v>71</v>
      </c>
      <c r="B74" s="4">
        <v>7</v>
      </c>
      <c r="C74" s="8">
        <v>1</v>
      </c>
    </row>
    <row r="75" spans="1:3" ht="19.5" customHeight="1">
      <c r="A75" s="10" t="s">
        <v>72</v>
      </c>
      <c r="B75" s="4">
        <v>11</v>
      </c>
      <c r="C75" s="8">
        <v>4</v>
      </c>
    </row>
    <row r="76" spans="1:3" ht="19.5" customHeight="1">
      <c r="A76" s="11" t="s">
        <v>73</v>
      </c>
      <c r="B76" s="4">
        <v>6</v>
      </c>
      <c r="C76" s="8">
        <v>2</v>
      </c>
    </row>
    <row r="77" spans="1:3" ht="19.5" customHeight="1">
      <c r="A77" s="11" t="s">
        <v>74</v>
      </c>
      <c r="B77" s="5">
        <v>13</v>
      </c>
      <c r="C77" s="5">
        <v>3</v>
      </c>
    </row>
    <row r="78" spans="1:3" ht="19.5" customHeight="1">
      <c r="A78" s="10" t="s">
        <v>75</v>
      </c>
      <c r="B78" s="4">
        <v>13</v>
      </c>
      <c r="C78" s="8">
        <v>5</v>
      </c>
    </row>
    <row r="79" spans="1:3" ht="19.5" customHeight="1">
      <c r="A79" s="14" t="s">
        <v>81</v>
      </c>
      <c r="B79" s="4">
        <v>12</v>
      </c>
      <c r="C79" s="8">
        <v>1</v>
      </c>
    </row>
    <row r="80" spans="1:3" ht="19.5" customHeight="1">
      <c r="A80" s="15" t="s">
        <v>82</v>
      </c>
      <c r="B80" s="15">
        <v>15</v>
      </c>
      <c r="C80" s="15">
        <v>4</v>
      </c>
    </row>
    <row r="81" spans="1:3" ht="19.5" customHeight="1">
      <c r="A81" s="15" t="s">
        <v>83</v>
      </c>
      <c r="B81" s="15">
        <v>5</v>
      </c>
      <c r="C81" s="15">
        <v>1</v>
      </c>
    </row>
    <row r="82" spans="1:3" ht="19.5" customHeight="1">
      <c r="A82" s="15" t="s">
        <v>84</v>
      </c>
      <c r="B82" s="15">
        <v>15</v>
      </c>
      <c r="C82" s="15">
        <v>7</v>
      </c>
    </row>
    <row r="83" spans="1:3" ht="19.5" customHeight="1">
      <c r="A83" s="15" t="s">
        <v>85</v>
      </c>
      <c r="B83" s="15">
        <v>14</v>
      </c>
      <c r="C83" s="15">
        <v>4</v>
      </c>
    </row>
    <row r="84" spans="1:3" ht="19.5" customHeight="1">
      <c r="A84" s="15" t="s">
        <v>86</v>
      </c>
      <c r="B84" s="15">
        <v>6</v>
      </c>
      <c r="C84" s="15">
        <v>2</v>
      </c>
    </row>
    <row r="85" spans="1:3" ht="19.5" customHeight="1">
      <c r="A85" s="15" t="s">
        <v>87</v>
      </c>
      <c r="B85" s="15">
        <v>16</v>
      </c>
      <c r="C85" s="15">
        <v>5</v>
      </c>
    </row>
    <row r="86" spans="1:3" ht="19.5" customHeight="1">
      <c r="A86" s="15" t="s">
        <v>88</v>
      </c>
      <c r="B86" s="15">
        <v>13</v>
      </c>
      <c r="C86" s="15">
        <v>5</v>
      </c>
    </row>
    <row r="87" spans="1:3" ht="19.5" customHeight="1">
      <c r="A87" s="15" t="s">
        <v>89</v>
      </c>
      <c r="B87" s="15">
        <v>12</v>
      </c>
      <c r="C87" s="21">
        <v>2</v>
      </c>
    </row>
    <row r="88" spans="1:3" ht="19.5" customHeight="1">
      <c r="A88" s="15" t="s">
        <v>90</v>
      </c>
      <c r="B88" s="15">
        <v>11</v>
      </c>
      <c r="C88" s="15">
        <v>5</v>
      </c>
    </row>
    <row r="89" spans="1:3" ht="19.5" customHeight="1">
      <c r="A89" s="15" t="s">
        <v>91</v>
      </c>
      <c r="B89" s="15">
        <v>16</v>
      </c>
      <c r="C89" s="15">
        <v>5</v>
      </c>
    </row>
    <row r="90" spans="1:3" ht="19.5" customHeight="1">
      <c r="A90" s="15" t="s">
        <v>92</v>
      </c>
      <c r="B90" s="15">
        <f>12-2</f>
        <v>10</v>
      </c>
      <c r="C90" s="15">
        <f>8+1</f>
        <v>9</v>
      </c>
    </row>
    <row r="91" spans="1:3" ht="19.5" customHeight="1">
      <c r="A91" s="15" t="s">
        <v>93</v>
      </c>
      <c r="B91" s="15">
        <v>7</v>
      </c>
      <c r="C91" s="15">
        <v>1</v>
      </c>
    </row>
    <row r="92" spans="1:3" ht="19.5" customHeight="1">
      <c r="A92" s="15" t="s">
        <v>127</v>
      </c>
      <c r="B92" s="15">
        <v>7</v>
      </c>
      <c r="C92" s="15">
        <v>3</v>
      </c>
    </row>
    <row r="93" spans="1:3" ht="19.5" customHeight="1">
      <c r="A93" s="15" t="s">
        <v>128</v>
      </c>
      <c r="B93" s="15">
        <v>5</v>
      </c>
      <c r="C93" s="15">
        <v>0</v>
      </c>
    </row>
    <row r="94" spans="1:3" ht="19.5" customHeight="1">
      <c r="A94" s="15" t="s">
        <v>129</v>
      </c>
      <c r="B94" s="15">
        <v>5</v>
      </c>
      <c r="C94" s="15">
        <v>1</v>
      </c>
    </row>
    <row r="95" spans="1:3" ht="19.5" customHeight="1">
      <c r="A95" s="15" t="s">
        <v>130</v>
      </c>
      <c r="B95" s="15">
        <v>13</v>
      </c>
      <c r="C95" s="15">
        <v>2</v>
      </c>
    </row>
    <row r="96" spans="1:3" ht="19.5" customHeight="1">
      <c r="A96" s="15" t="s">
        <v>131</v>
      </c>
      <c r="B96" s="15">
        <v>3</v>
      </c>
      <c r="C96" s="15">
        <v>1</v>
      </c>
    </row>
    <row r="97" spans="1:3" ht="19.5" customHeight="1">
      <c r="A97" s="15" t="s">
        <v>132</v>
      </c>
      <c r="B97" s="15">
        <v>6</v>
      </c>
      <c r="C97" s="15">
        <v>5</v>
      </c>
    </row>
    <row r="98" spans="1:3" ht="19.5" customHeight="1">
      <c r="A98" s="15" t="s">
        <v>133</v>
      </c>
      <c r="B98" s="15">
        <v>7</v>
      </c>
      <c r="C98" s="15">
        <v>3</v>
      </c>
    </row>
    <row r="99" spans="1:3" ht="19.5" customHeight="1">
      <c r="A99" s="15" t="s">
        <v>134</v>
      </c>
      <c r="B99" s="15">
        <v>5</v>
      </c>
      <c r="C99" s="15">
        <v>1</v>
      </c>
    </row>
    <row r="100" spans="1:3" ht="19.5" customHeight="1">
      <c r="A100" s="15" t="s">
        <v>135</v>
      </c>
      <c r="B100" s="15">
        <v>17</v>
      </c>
      <c r="C100" s="15">
        <v>3</v>
      </c>
    </row>
    <row r="101" spans="1:3" ht="19.5" customHeight="1">
      <c r="A101" s="15" t="s">
        <v>136</v>
      </c>
      <c r="B101" s="15">
        <v>7</v>
      </c>
      <c r="C101" s="15">
        <v>2</v>
      </c>
    </row>
    <row r="102" spans="1:3" ht="19.5" customHeight="1">
      <c r="A102" s="15" t="s">
        <v>137</v>
      </c>
      <c r="B102" s="15">
        <v>11</v>
      </c>
      <c r="C102" s="15">
        <v>2</v>
      </c>
    </row>
    <row r="103" spans="1:3" ht="19.5" customHeight="1">
      <c r="A103" s="15" t="s">
        <v>138</v>
      </c>
      <c r="B103" s="15">
        <v>10</v>
      </c>
      <c r="C103" s="15">
        <v>3</v>
      </c>
    </row>
    <row r="104" spans="1:3" ht="19.5" customHeight="1">
      <c r="A104" s="15" t="s">
        <v>170</v>
      </c>
      <c r="B104" s="15">
        <v>8</v>
      </c>
      <c r="C104" s="15">
        <v>4</v>
      </c>
    </row>
    <row r="105" spans="1:3" ht="19.5" customHeight="1">
      <c r="A105" s="15" t="s">
        <v>171</v>
      </c>
      <c r="B105" s="15">
        <v>5</v>
      </c>
      <c r="C105" s="15"/>
    </row>
    <row r="106" spans="1:3" ht="19.5" customHeight="1">
      <c r="A106" s="15" t="s">
        <v>172</v>
      </c>
      <c r="B106" s="15">
        <v>5</v>
      </c>
      <c r="C106" s="15">
        <v>2</v>
      </c>
    </row>
    <row r="107" spans="1:3" ht="19.5" customHeight="1">
      <c r="A107" s="15" t="s">
        <v>173</v>
      </c>
      <c r="B107" s="15">
        <v>1</v>
      </c>
      <c r="C107" s="15"/>
    </row>
    <row r="108" spans="1:3" ht="19.5" customHeight="1">
      <c r="A108" s="15" t="s">
        <v>174</v>
      </c>
      <c r="B108" s="15">
        <v>6</v>
      </c>
      <c r="C108" s="15">
        <v>1</v>
      </c>
    </row>
    <row r="109" spans="1:3" ht="19.5" customHeight="1">
      <c r="A109" s="15" t="s">
        <v>175</v>
      </c>
      <c r="B109" s="15">
        <v>5</v>
      </c>
      <c r="C109" s="15"/>
    </row>
    <row r="110" spans="1:3" ht="19.5" customHeight="1">
      <c r="A110" s="15" t="s">
        <v>226</v>
      </c>
      <c r="B110" s="15">
        <v>11</v>
      </c>
      <c r="C110" s="15">
        <v>1</v>
      </c>
    </row>
    <row r="111" spans="1:3" ht="19.5" customHeight="1">
      <c r="A111" s="15" t="s">
        <v>227</v>
      </c>
      <c r="B111" s="15">
        <v>7</v>
      </c>
      <c r="C111" s="15"/>
    </row>
    <row r="112" spans="1:3" ht="19.5" customHeight="1">
      <c r="A112" s="15" t="s">
        <v>228</v>
      </c>
      <c r="B112" s="15">
        <v>7</v>
      </c>
      <c r="C112" s="15">
        <v>1</v>
      </c>
    </row>
    <row r="113" spans="1:3" ht="19.5" customHeight="1">
      <c r="A113" s="15" t="s">
        <v>229</v>
      </c>
      <c r="B113" s="15">
        <v>5</v>
      </c>
      <c r="C113" s="15">
        <v>2</v>
      </c>
    </row>
    <row r="114" spans="1:3" ht="19.5" customHeight="1">
      <c r="A114" s="15" t="s">
        <v>230</v>
      </c>
      <c r="B114" s="15">
        <v>5</v>
      </c>
      <c r="C114" s="15"/>
    </row>
    <row r="115" spans="1:3" ht="19.5" customHeight="1">
      <c r="A115" s="15" t="s">
        <v>231</v>
      </c>
      <c r="B115" s="15">
        <v>13</v>
      </c>
      <c r="C115" s="15">
        <v>2</v>
      </c>
    </row>
    <row r="116" spans="1:3" ht="19.5" customHeight="1">
      <c r="A116" s="9" t="s">
        <v>76</v>
      </c>
      <c r="B116" s="5">
        <f>SUM(B11:B115)</f>
        <v>2226</v>
      </c>
      <c r="C116" s="5">
        <f>SUM(C11:C115)</f>
        <v>825</v>
      </c>
    </row>
  </sheetData>
  <sheetProtection/>
  <mergeCells count="2">
    <mergeCell ref="A2:C2"/>
    <mergeCell ref="A3:C3"/>
  </mergeCells>
  <printOptions/>
  <pageMargins left="1.6875" right="0" top="0.18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16"/>
  <sheetViews>
    <sheetView zoomScalePageLayoutView="0" workbookViewId="0" topLeftCell="A11">
      <selection activeCell="K109" sqref="K109"/>
    </sheetView>
  </sheetViews>
  <sheetFormatPr defaultColWidth="9.00390625" defaultRowHeight="13.5"/>
  <cols>
    <col min="1" max="1" width="11.375" style="0" bestFit="1" customWidth="1"/>
    <col min="2" max="2" width="10.375" style="0" customWidth="1"/>
    <col min="3" max="3" width="9.00390625" style="0" bestFit="1" customWidth="1"/>
    <col min="4" max="4" width="13.00390625" style="0" bestFit="1" customWidth="1"/>
    <col min="5" max="5" width="7.75390625" style="31" bestFit="1" customWidth="1"/>
    <col min="6" max="6" width="4.50390625" style="0" bestFit="1" customWidth="1"/>
  </cols>
  <sheetData>
    <row r="1" spans="1:3" ht="20.25" customHeight="1">
      <c r="A1" s="1"/>
      <c r="B1" s="1"/>
      <c r="C1" s="1"/>
    </row>
    <row r="2" spans="1:4" ht="39" customHeight="1">
      <c r="A2" s="54" t="s">
        <v>78</v>
      </c>
      <c r="B2" s="54"/>
      <c r="C2" s="54"/>
      <c r="D2" s="54"/>
    </row>
    <row r="3" spans="1:3" ht="19.5" customHeight="1">
      <c r="A3" s="52" t="s">
        <v>139</v>
      </c>
      <c r="B3" s="52"/>
      <c r="C3" s="52"/>
    </row>
    <row r="4" spans="1:5" ht="19.5" customHeight="1">
      <c r="A4" s="9" t="s">
        <v>0</v>
      </c>
      <c r="B4" s="2" t="s">
        <v>1</v>
      </c>
      <c r="C4" s="13" t="s">
        <v>79</v>
      </c>
      <c r="D4" s="16" t="s">
        <v>80</v>
      </c>
      <c r="E4" s="32" t="s">
        <v>169</v>
      </c>
    </row>
    <row r="5" spans="1:3" ht="18" customHeight="1">
      <c r="A5" s="12">
        <v>37257</v>
      </c>
      <c r="B5" s="3"/>
      <c r="C5" s="7"/>
    </row>
    <row r="6" spans="1:3" ht="18" customHeight="1">
      <c r="A6" s="12">
        <v>37288</v>
      </c>
      <c r="B6" s="3"/>
      <c r="C6" s="7"/>
    </row>
    <row r="7" spans="1:3" ht="18" customHeight="1">
      <c r="A7" s="12">
        <v>37316</v>
      </c>
      <c r="B7" s="3"/>
      <c r="C7" s="7"/>
    </row>
    <row r="8" spans="1:3" ht="18" customHeight="1">
      <c r="A8" s="12">
        <v>37347</v>
      </c>
      <c r="B8" s="3"/>
      <c r="C8" s="7"/>
    </row>
    <row r="9" spans="1:3" ht="18" customHeight="1">
      <c r="A9" s="12">
        <v>37377</v>
      </c>
      <c r="B9" s="3"/>
      <c r="C9" s="7"/>
    </row>
    <row r="10" spans="1:3" ht="18" customHeight="1">
      <c r="A10" s="12">
        <v>37408</v>
      </c>
      <c r="B10" s="3"/>
      <c r="C10" s="7"/>
    </row>
    <row r="11" spans="1:6" ht="18" customHeight="1">
      <c r="A11" s="12">
        <v>37438</v>
      </c>
      <c r="B11" s="4">
        <f>'副作用報告数'!B11</f>
        <v>1</v>
      </c>
      <c r="C11" s="4">
        <f>'副作用報告数'!C11</f>
        <v>1</v>
      </c>
      <c r="D11">
        <f aca="true" t="shared" si="0" ref="D11:D42">C11+D10</f>
        <v>1</v>
      </c>
      <c r="E11" s="31">
        <f>D11*100/$D$115</f>
        <v>0.12121212121212122</v>
      </c>
      <c r="F11">
        <v>1</v>
      </c>
    </row>
    <row r="12" spans="1:6" ht="18" customHeight="1">
      <c r="A12" s="12">
        <v>37469</v>
      </c>
      <c r="B12" s="4">
        <f>'副作用報告数'!B12</f>
        <v>5</v>
      </c>
      <c r="C12" s="4">
        <f>'副作用報告数'!C12</f>
        <v>3</v>
      </c>
      <c r="D12">
        <f t="shared" si="0"/>
        <v>4</v>
      </c>
      <c r="E12" s="31">
        <f aca="true" t="shared" si="1" ref="E12:E75">D12*100/$D$115</f>
        <v>0.48484848484848486</v>
      </c>
      <c r="F12">
        <v>2</v>
      </c>
    </row>
    <row r="13" spans="1:6" ht="18" customHeight="1">
      <c r="A13" s="12">
        <v>37500</v>
      </c>
      <c r="B13" s="4">
        <f>'副作用報告数'!B13</f>
        <v>12</v>
      </c>
      <c r="C13" s="4">
        <f>'副作用報告数'!C13</f>
        <v>7</v>
      </c>
      <c r="D13">
        <f t="shared" si="0"/>
        <v>11</v>
      </c>
      <c r="E13" s="31">
        <f t="shared" si="1"/>
        <v>1.3333333333333333</v>
      </c>
      <c r="F13">
        <v>3</v>
      </c>
    </row>
    <row r="14" spans="1:6" ht="18" customHeight="1">
      <c r="A14" s="12">
        <v>37530</v>
      </c>
      <c r="B14" s="4">
        <f>'副作用報告数'!B14</f>
        <v>110</v>
      </c>
      <c r="C14" s="4">
        <f>'副作用報告数'!C14</f>
        <v>51</v>
      </c>
      <c r="D14">
        <f t="shared" si="0"/>
        <v>62</v>
      </c>
      <c r="E14" s="31">
        <f t="shared" si="1"/>
        <v>7.515151515151516</v>
      </c>
      <c r="F14">
        <v>4</v>
      </c>
    </row>
    <row r="15" spans="1:6" ht="18" customHeight="1">
      <c r="A15" s="12">
        <v>37561</v>
      </c>
      <c r="B15" s="4">
        <f>'副作用報告数'!B15</f>
        <v>169</v>
      </c>
      <c r="C15" s="4">
        <f>'副作用報告数'!C15</f>
        <v>81</v>
      </c>
      <c r="D15">
        <f t="shared" si="0"/>
        <v>143</v>
      </c>
      <c r="E15" s="31">
        <f t="shared" si="1"/>
        <v>17.333333333333332</v>
      </c>
      <c r="F15">
        <v>5</v>
      </c>
    </row>
    <row r="16" spans="1:6" ht="18" customHeight="1">
      <c r="A16" s="12">
        <v>37591</v>
      </c>
      <c r="B16" s="4">
        <f>'副作用報告数'!B16</f>
        <v>90</v>
      </c>
      <c r="C16" s="4">
        <f>'副作用報告数'!C16</f>
        <v>37</v>
      </c>
      <c r="D16">
        <f t="shared" si="0"/>
        <v>180</v>
      </c>
      <c r="E16" s="31">
        <f t="shared" si="1"/>
        <v>21.818181818181817</v>
      </c>
      <c r="F16">
        <v>6</v>
      </c>
    </row>
    <row r="17" spans="1:6" ht="18" customHeight="1">
      <c r="A17" s="12">
        <v>37622</v>
      </c>
      <c r="B17" s="4">
        <f>'副作用報告数'!B17</f>
        <v>79</v>
      </c>
      <c r="C17" s="4">
        <f>'副作用報告数'!C17</f>
        <v>27</v>
      </c>
      <c r="D17">
        <f t="shared" si="0"/>
        <v>207</v>
      </c>
      <c r="E17" s="31">
        <f t="shared" si="1"/>
        <v>25.09090909090909</v>
      </c>
      <c r="F17">
        <v>7</v>
      </c>
    </row>
    <row r="18" spans="1:6" ht="18" customHeight="1">
      <c r="A18" s="12">
        <v>37653</v>
      </c>
      <c r="B18" s="4">
        <f>'副作用報告数'!B18</f>
        <v>52</v>
      </c>
      <c r="C18" s="4">
        <f>'副作用報告数'!C18</f>
        <v>17</v>
      </c>
      <c r="D18">
        <f t="shared" si="0"/>
        <v>224</v>
      </c>
      <c r="E18" s="31">
        <f t="shared" si="1"/>
        <v>27.151515151515152</v>
      </c>
      <c r="F18">
        <v>8</v>
      </c>
    </row>
    <row r="19" spans="1:6" ht="18" customHeight="1">
      <c r="A19" s="12">
        <v>37681</v>
      </c>
      <c r="B19" s="4">
        <f>'副作用報告数'!B19</f>
        <v>42</v>
      </c>
      <c r="C19" s="4">
        <f>'副作用報告数'!C19</f>
        <v>18</v>
      </c>
      <c r="D19">
        <f t="shared" si="0"/>
        <v>242</v>
      </c>
      <c r="E19" s="31">
        <f t="shared" si="1"/>
        <v>29.333333333333332</v>
      </c>
      <c r="F19">
        <v>9</v>
      </c>
    </row>
    <row r="20" spans="1:6" ht="18" customHeight="1">
      <c r="A20" s="12">
        <v>37712</v>
      </c>
      <c r="B20" s="4">
        <f>'副作用報告数'!B20</f>
        <v>50</v>
      </c>
      <c r="C20" s="4">
        <f>'副作用報告数'!C20</f>
        <v>22</v>
      </c>
      <c r="D20">
        <f t="shared" si="0"/>
        <v>264</v>
      </c>
      <c r="E20" s="31">
        <f t="shared" si="1"/>
        <v>32</v>
      </c>
      <c r="F20">
        <v>10</v>
      </c>
    </row>
    <row r="21" spans="1:6" ht="18" customHeight="1">
      <c r="A21" s="12">
        <v>37742</v>
      </c>
      <c r="B21" s="4">
        <f>'副作用報告数'!B21</f>
        <v>41</v>
      </c>
      <c r="C21" s="4">
        <f>'副作用報告数'!C21</f>
        <v>17</v>
      </c>
      <c r="D21">
        <f t="shared" si="0"/>
        <v>281</v>
      </c>
      <c r="E21" s="31">
        <f t="shared" si="1"/>
        <v>34.06060606060606</v>
      </c>
      <c r="F21">
        <v>11</v>
      </c>
    </row>
    <row r="22" spans="1:6" ht="18" customHeight="1">
      <c r="A22" s="12">
        <v>37773</v>
      </c>
      <c r="B22" s="4">
        <f>'副作用報告数'!B22</f>
        <v>31</v>
      </c>
      <c r="C22" s="4">
        <f>'副作用報告数'!C22</f>
        <v>13</v>
      </c>
      <c r="D22">
        <f t="shared" si="0"/>
        <v>294</v>
      </c>
      <c r="E22" s="31">
        <f t="shared" si="1"/>
        <v>35.63636363636363</v>
      </c>
      <c r="F22">
        <v>12</v>
      </c>
    </row>
    <row r="23" spans="1:6" ht="18" customHeight="1">
      <c r="A23" s="12">
        <v>37803</v>
      </c>
      <c r="B23" s="4">
        <f>'副作用報告数'!B23</f>
        <v>37</v>
      </c>
      <c r="C23" s="4">
        <f>'副作用報告数'!C23</f>
        <v>14</v>
      </c>
      <c r="D23">
        <f t="shared" si="0"/>
        <v>308</v>
      </c>
      <c r="E23" s="31">
        <f t="shared" si="1"/>
        <v>37.333333333333336</v>
      </c>
      <c r="F23">
        <v>13</v>
      </c>
    </row>
    <row r="24" spans="1:6" ht="18" customHeight="1">
      <c r="A24" s="12">
        <v>37834</v>
      </c>
      <c r="B24" s="4">
        <f>'副作用報告数'!B24</f>
        <v>26</v>
      </c>
      <c r="C24" s="4">
        <f>'副作用報告数'!C24</f>
        <v>10</v>
      </c>
      <c r="D24">
        <f t="shared" si="0"/>
        <v>318</v>
      </c>
      <c r="E24" s="31">
        <f t="shared" si="1"/>
        <v>38.54545454545455</v>
      </c>
      <c r="F24">
        <v>14</v>
      </c>
    </row>
    <row r="25" spans="1:6" ht="18" customHeight="1">
      <c r="A25" s="12">
        <v>37865</v>
      </c>
      <c r="B25" s="4">
        <f>'副作用報告数'!B25</f>
        <v>29</v>
      </c>
      <c r="C25" s="4">
        <f>'副作用報告数'!C25</f>
        <v>8</v>
      </c>
      <c r="D25">
        <f t="shared" si="0"/>
        <v>326</v>
      </c>
      <c r="E25" s="31">
        <f t="shared" si="1"/>
        <v>39.515151515151516</v>
      </c>
      <c r="F25">
        <v>15</v>
      </c>
    </row>
    <row r="26" spans="1:6" ht="18" customHeight="1">
      <c r="A26" s="12">
        <v>37895</v>
      </c>
      <c r="B26" s="4">
        <f>'副作用報告数'!B26</f>
        <v>55</v>
      </c>
      <c r="C26" s="4">
        <f>'副作用報告数'!C26</f>
        <v>26</v>
      </c>
      <c r="D26">
        <f t="shared" si="0"/>
        <v>352</v>
      </c>
      <c r="E26" s="31">
        <f t="shared" si="1"/>
        <v>42.666666666666664</v>
      </c>
      <c r="F26">
        <v>16</v>
      </c>
    </row>
    <row r="27" spans="1:6" ht="18" customHeight="1">
      <c r="A27" s="12">
        <v>37926</v>
      </c>
      <c r="B27" s="4">
        <f>'副作用報告数'!B27</f>
        <v>28</v>
      </c>
      <c r="C27" s="4">
        <f>'副作用報告数'!C27</f>
        <v>11</v>
      </c>
      <c r="D27">
        <f t="shared" si="0"/>
        <v>363</v>
      </c>
      <c r="E27" s="31">
        <f t="shared" si="1"/>
        <v>44</v>
      </c>
      <c r="F27">
        <v>17</v>
      </c>
    </row>
    <row r="28" spans="1:6" ht="18" customHeight="1">
      <c r="A28" s="12">
        <v>37956</v>
      </c>
      <c r="B28" s="4">
        <f>'副作用報告数'!B28</f>
        <v>43</v>
      </c>
      <c r="C28" s="4">
        <f>'副作用報告数'!C28</f>
        <v>19</v>
      </c>
      <c r="D28">
        <f t="shared" si="0"/>
        <v>382</v>
      </c>
      <c r="E28" s="31">
        <f t="shared" si="1"/>
        <v>46.303030303030305</v>
      </c>
      <c r="F28">
        <v>18</v>
      </c>
    </row>
    <row r="29" spans="1:6" ht="18" customHeight="1">
      <c r="A29" s="12">
        <v>37987</v>
      </c>
      <c r="B29" s="4">
        <f>'副作用報告数'!B29</f>
        <v>47</v>
      </c>
      <c r="C29" s="4">
        <f>'副作用報告数'!C29</f>
        <v>22</v>
      </c>
      <c r="D29">
        <f t="shared" si="0"/>
        <v>404</v>
      </c>
      <c r="E29" s="31">
        <f t="shared" si="1"/>
        <v>48.96969696969697</v>
      </c>
      <c r="F29">
        <v>19</v>
      </c>
    </row>
    <row r="30" spans="1:6" ht="18" customHeight="1">
      <c r="A30" s="12">
        <v>38018</v>
      </c>
      <c r="B30" s="4">
        <f>'副作用報告数'!B30</f>
        <v>35</v>
      </c>
      <c r="C30" s="4">
        <f>'副作用報告数'!C30</f>
        <v>7</v>
      </c>
      <c r="D30">
        <f t="shared" si="0"/>
        <v>411</v>
      </c>
      <c r="E30" s="31">
        <f t="shared" si="1"/>
        <v>49.81818181818182</v>
      </c>
      <c r="F30">
        <v>20</v>
      </c>
    </row>
    <row r="31" spans="1:6" ht="18" customHeight="1">
      <c r="A31" s="12">
        <v>38047</v>
      </c>
      <c r="B31" s="4">
        <f>'副作用報告数'!B31</f>
        <v>97</v>
      </c>
      <c r="C31" s="4">
        <f>'副作用報告数'!C31</f>
        <v>31</v>
      </c>
      <c r="D31">
        <f t="shared" si="0"/>
        <v>442</v>
      </c>
      <c r="E31" s="31">
        <f t="shared" si="1"/>
        <v>53.57575757575758</v>
      </c>
      <c r="F31">
        <v>21</v>
      </c>
    </row>
    <row r="32" spans="1:6" ht="18" customHeight="1">
      <c r="A32" s="12">
        <v>38078</v>
      </c>
      <c r="B32" s="4">
        <f>'副作用報告数'!B32</f>
        <v>47</v>
      </c>
      <c r="C32" s="4">
        <f>'副作用報告数'!C32</f>
        <v>19</v>
      </c>
      <c r="D32">
        <f t="shared" si="0"/>
        <v>461</v>
      </c>
      <c r="E32" s="31">
        <f t="shared" si="1"/>
        <v>55.878787878787875</v>
      </c>
      <c r="F32">
        <v>22</v>
      </c>
    </row>
    <row r="33" spans="1:6" ht="18" customHeight="1">
      <c r="A33" s="12">
        <v>38108</v>
      </c>
      <c r="B33" s="4">
        <f>'副作用報告数'!B33</f>
        <v>25</v>
      </c>
      <c r="C33" s="4">
        <f>'副作用報告数'!C33</f>
        <v>15</v>
      </c>
      <c r="D33">
        <f t="shared" si="0"/>
        <v>476</v>
      </c>
      <c r="E33" s="31">
        <f t="shared" si="1"/>
        <v>57.696969696969695</v>
      </c>
      <c r="F33">
        <v>23</v>
      </c>
    </row>
    <row r="34" spans="1:6" ht="18" customHeight="1">
      <c r="A34" s="12">
        <v>38139</v>
      </c>
      <c r="B34" s="4">
        <f>'副作用報告数'!B34</f>
        <v>29</v>
      </c>
      <c r="C34" s="4">
        <f>'副作用報告数'!C34</f>
        <v>7</v>
      </c>
      <c r="D34">
        <f t="shared" si="0"/>
        <v>483</v>
      </c>
      <c r="E34" s="31">
        <f t="shared" si="1"/>
        <v>58.54545454545455</v>
      </c>
      <c r="F34">
        <v>24</v>
      </c>
    </row>
    <row r="35" spans="1:6" ht="18" customHeight="1">
      <c r="A35" s="12">
        <v>38169</v>
      </c>
      <c r="B35" s="4">
        <f>'副作用報告数'!B35</f>
        <v>29</v>
      </c>
      <c r="C35" s="4">
        <f>'副作用報告数'!C35</f>
        <v>11</v>
      </c>
      <c r="D35">
        <f t="shared" si="0"/>
        <v>494</v>
      </c>
      <c r="E35" s="31">
        <f t="shared" si="1"/>
        <v>59.878787878787875</v>
      </c>
      <c r="F35">
        <v>25</v>
      </c>
    </row>
    <row r="36" spans="1:6" ht="18" customHeight="1">
      <c r="A36" s="12">
        <v>38200</v>
      </c>
      <c r="B36" s="4">
        <f>'副作用報告数'!B36</f>
        <v>28</v>
      </c>
      <c r="C36" s="4">
        <f>'副作用報告数'!C36</f>
        <v>10</v>
      </c>
      <c r="D36">
        <f t="shared" si="0"/>
        <v>504</v>
      </c>
      <c r="E36" s="31">
        <f t="shared" si="1"/>
        <v>61.09090909090909</v>
      </c>
      <c r="F36">
        <v>26</v>
      </c>
    </row>
    <row r="37" spans="1:6" ht="18" customHeight="1">
      <c r="A37" s="12">
        <v>38231</v>
      </c>
      <c r="B37" s="4">
        <f>'副作用報告数'!B37</f>
        <v>32</v>
      </c>
      <c r="C37" s="4">
        <f>'副作用報告数'!C37</f>
        <v>17</v>
      </c>
      <c r="D37">
        <f t="shared" si="0"/>
        <v>521</v>
      </c>
      <c r="E37" s="31">
        <f t="shared" si="1"/>
        <v>63.15151515151515</v>
      </c>
      <c r="F37">
        <v>27</v>
      </c>
    </row>
    <row r="38" spans="1:6" ht="18" customHeight="1">
      <c r="A38" s="12">
        <v>38261</v>
      </c>
      <c r="B38" s="4">
        <f>'副作用報告数'!B38</f>
        <v>29</v>
      </c>
      <c r="C38" s="4">
        <f>'副作用報告数'!C38</f>
        <v>10</v>
      </c>
      <c r="D38">
        <f t="shared" si="0"/>
        <v>531</v>
      </c>
      <c r="E38" s="31">
        <f t="shared" si="1"/>
        <v>64.36363636363636</v>
      </c>
      <c r="F38">
        <v>28</v>
      </c>
    </row>
    <row r="39" spans="1:6" ht="18" customHeight="1">
      <c r="A39" s="12">
        <v>38292</v>
      </c>
      <c r="B39" s="4">
        <f>'副作用報告数'!B39</f>
        <v>29</v>
      </c>
      <c r="C39" s="4">
        <f>'副作用報告数'!C39</f>
        <v>15</v>
      </c>
      <c r="D39">
        <f t="shared" si="0"/>
        <v>546</v>
      </c>
      <c r="E39" s="31">
        <f t="shared" si="1"/>
        <v>66.18181818181819</v>
      </c>
      <c r="F39">
        <v>29</v>
      </c>
    </row>
    <row r="40" spans="1:6" ht="18" customHeight="1">
      <c r="A40" s="12">
        <v>38322</v>
      </c>
      <c r="B40" s="4">
        <f>'副作用報告数'!B40</f>
        <v>29</v>
      </c>
      <c r="C40" s="4">
        <f>'副作用報告数'!C40</f>
        <v>11</v>
      </c>
      <c r="D40">
        <f t="shared" si="0"/>
        <v>557</v>
      </c>
      <c r="E40" s="31">
        <f t="shared" si="1"/>
        <v>67.51515151515152</v>
      </c>
      <c r="F40">
        <v>30</v>
      </c>
    </row>
    <row r="41" spans="1:6" ht="18" customHeight="1">
      <c r="A41" s="12">
        <v>38353</v>
      </c>
      <c r="B41" s="4">
        <f>'副作用報告数'!B41</f>
        <v>28</v>
      </c>
      <c r="C41" s="4">
        <f>'副作用報告数'!C41</f>
        <v>8</v>
      </c>
      <c r="D41">
        <f t="shared" si="0"/>
        <v>565</v>
      </c>
      <c r="E41" s="31">
        <f t="shared" si="1"/>
        <v>68.48484848484848</v>
      </c>
      <c r="F41">
        <v>31</v>
      </c>
    </row>
    <row r="42" spans="1:6" ht="18" customHeight="1">
      <c r="A42" s="12">
        <v>38384</v>
      </c>
      <c r="B42" s="4">
        <f>'副作用報告数'!B42</f>
        <v>9</v>
      </c>
      <c r="C42" s="4">
        <f>'副作用報告数'!C42</f>
        <v>3</v>
      </c>
      <c r="D42">
        <f t="shared" si="0"/>
        <v>568</v>
      </c>
      <c r="E42" s="31">
        <f t="shared" si="1"/>
        <v>68.84848484848484</v>
      </c>
      <c r="F42">
        <v>32</v>
      </c>
    </row>
    <row r="43" spans="1:6" ht="18" customHeight="1">
      <c r="A43" s="12">
        <v>38412</v>
      </c>
      <c r="B43" s="4">
        <f>'副作用報告数'!B43</f>
        <v>28</v>
      </c>
      <c r="C43" s="4">
        <f>'副作用報告数'!C43</f>
        <v>7</v>
      </c>
      <c r="D43">
        <f aca="true" t="shared" si="2" ref="D43:D74">C43+D42</f>
        <v>575</v>
      </c>
      <c r="E43" s="31">
        <f t="shared" si="1"/>
        <v>69.6969696969697</v>
      </c>
      <c r="F43">
        <v>33</v>
      </c>
    </row>
    <row r="44" spans="1:6" ht="18" customHeight="1">
      <c r="A44" s="12">
        <v>38443</v>
      </c>
      <c r="B44" s="4">
        <f>'副作用報告数'!B44</f>
        <v>20</v>
      </c>
      <c r="C44" s="4">
        <f>'副作用報告数'!C44</f>
        <v>8</v>
      </c>
      <c r="D44">
        <f t="shared" si="2"/>
        <v>583</v>
      </c>
      <c r="E44" s="31">
        <f t="shared" si="1"/>
        <v>70.66666666666667</v>
      </c>
      <c r="F44">
        <v>34</v>
      </c>
    </row>
    <row r="45" spans="1:6" ht="18" customHeight="1">
      <c r="A45" s="12">
        <v>38473</v>
      </c>
      <c r="B45" s="4">
        <f>'副作用報告数'!B45</f>
        <v>21</v>
      </c>
      <c r="C45" s="4">
        <f>'副作用報告数'!C45</f>
        <v>9</v>
      </c>
      <c r="D45">
        <f t="shared" si="2"/>
        <v>592</v>
      </c>
      <c r="E45" s="31">
        <f t="shared" si="1"/>
        <v>71.75757575757575</v>
      </c>
      <c r="F45">
        <v>35</v>
      </c>
    </row>
    <row r="46" spans="1:6" ht="18" customHeight="1">
      <c r="A46" s="12">
        <v>38504</v>
      </c>
      <c r="B46" s="4">
        <f>'副作用報告数'!B46</f>
        <v>17</v>
      </c>
      <c r="C46" s="4">
        <f>'副作用報告数'!C46</f>
        <v>8</v>
      </c>
      <c r="D46">
        <f t="shared" si="2"/>
        <v>600</v>
      </c>
      <c r="E46" s="31">
        <f t="shared" si="1"/>
        <v>72.72727272727273</v>
      </c>
      <c r="F46">
        <v>36</v>
      </c>
    </row>
    <row r="47" spans="1:6" ht="18" customHeight="1">
      <c r="A47" s="12">
        <v>38534</v>
      </c>
      <c r="B47" s="4">
        <f>'副作用報告数'!B47</f>
        <v>20</v>
      </c>
      <c r="C47" s="4">
        <f>'副作用報告数'!C47</f>
        <v>9</v>
      </c>
      <c r="D47">
        <f t="shared" si="2"/>
        <v>609</v>
      </c>
      <c r="E47" s="31">
        <f t="shared" si="1"/>
        <v>73.81818181818181</v>
      </c>
      <c r="F47">
        <v>37</v>
      </c>
    </row>
    <row r="48" spans="1:6" ht="18" customHeight="1">
      <c r="A48" s="12">
        <v>38565</v>
      </c>
      <c r="B48" s="4">
        <f>'副作用報告数'!B48</f>
        <v>13</v>
      </c>
      <c r="C48" s="4">
        <f>'副作用報告数'!C48</f>
        <v>2</v>
      </c>
      <c r="D48">
        <f t="shared" si="2"/>
        <v>611</v>
      </c>
      <c r="E48" s="31">
        <f t="shared" si="1"/>
        <v>74.06060606060606</v>
      </c>
      <c r="F48">
        <v>38</v>
      </c>
    </row>
    <row r="49" spans="1:6" ht="18" customHeight="1">
      <c r="A49" s="12">
        <v>38596</v>
      </c>
      <c r="B49" s="4">
        <f>'副作用報告数'!B49</f>
        <v>14</v>
      </c>
      <c r="C49" s="4">
        <f>'副作用報告数'!C49</f>
        <v>6</v>
      </c>
      <c r="D49">
        <f t="shared" si="2"/>
        <v>617</v>
      </c>
      <c r="E49" s="31">
        <f t="shared" si="1"/>
        <v>74.78787878787878</v>
      </c>
      <c r="F49">
        <v>39</v>
      </c>
    </row>
    <row r="50" spans="1:6" ht="18" customHeight="1">
      <c r="A50" s="12">
        <v>38626</v>
      </c>
      <c r="B50" s="4">
        <f>'副作用報告数'!B50</f>
        <v>12</v>
      </c>
      <c r="C50" s="4">
        <f>'副作用報告数'!C50</f>
        <v>5</v>
      </c>
      <c r="D50">
        <f t="shared" si="2"/>
        <v>622</v>
      </c>
      <c r="E50" s="31">
        <f t="shared" si="1"/>
        <v>75.39393939393939</v>
      </c>
      <c r="F50">
        <v>40</v>
      </c>
    </row>
    <row r="51" spans="1:6" ht="18" customHeight="1">
      <c r="A51" s="12">
        <v>38657</v>
      </c>
      <c r="B51" s="4">
        <f>'副作用報告数'!B51</f>
        <v>21</v>
      </c>
      <c r="C51" s="4">
        <f>'副作用報告数'!C51</f>
        <v>5</v>
      </c>
      <c r="D51">
        <f t="shared" si="2"/>
        <v>627</v>
      </c>
      <c r="E51" s="31">
        <f t="shared" si="1"/>
        <v>76</v>
      </c>
      <c r="F51">
        <v>41</v>
      </c>
    </row>
    <row r="52" spans="1:6" ht="18" customHeight="1">
      <c r="A52" s="12">
        <v>38687</v>
      </c>
      <c r="B52" s="4">
        <f>'副作用報告数'!B52</f>
        <v>32</v>
      </c>
      <c r="C52" s="4">
        <f>'副作用報告数'!C52</f>
        <v>10</v>
      </c>
      <c r="D52">
        <f t="shared" si="2"/>
        <v>637</v>
      </c>
      <c r="E52" s="31">
        <f t="shared" si="1"/>
        <v>77.21212121212122</v>
      </c>
      <c r="F52">
        <v>42</v>
      </c>
    </row>
    <row r="53" spans="1:6" ht="18" customHeight="1">
      <c r="A53" s="12">
        <v>38718</v>
      </c>
      <c r="B53" s="4">
        <f>'副作用報告数'!B53</f>
        <v>14</v>
      </c>
      <c r="C53" s="4">
        <f>'副作用報告数'!C53</f>
        <v>1</v>
      </c>
      <c r="D53">
        <f t="shared" si="2"/>
        <v>638</v>
      </c>
      <c r="E53" s="31">
        <f t="shared" si="1"/>
        <v>77.33333333333333</v>
      </c>
      <c r="F53">
        <v>43</v>
      </c>
    </row>
    <row r="54" spans="1:6" ht="18" customHeight="1">
      <c r="A54" s="12">
        <v>38749</v>
      </c>
      <c r="B54" s="4">
        <f>'副作用報告数'!B54</f>
        <v>14</v>
      </c>
      <c r="C54" s="4">
        <f>'副作用報告数'!C54</f>
        <v>2</v>
      </c>
      <c r="D54">
        <f t="shared" si="2"/>
        <v>640</v>
      </c>
      <c r="E54" s="31">
        <f t="shared" si="1"/>
        <v>77.57575757575758</v>
      </c>
      <c r="F54">
        <v>44</v>
      </c>
    </row>
    <row r="55" spans="1:6" ht="18" customHeight="1">
      <c r="A55" s="12">
        <v>38777</v>
      </c>
      <c r="B55" s="4">
        <f>'副作用報告数'!B55</f>
        <v>14</v>
      </c>
      <c r="C55" s="4">
        <f>'副作用報告数'!C55</f>
        <v>3</v>
      </c>
      <c r="D55">
        <f t="shared" si="2"/>
        <v>643</v>
      </c>
      <c r="E55" s="31">
        <f t="shared" si="1"/>
        <v>77.93939393939394</v>
      </c>
      <c r="F55">
        <v>45</v>
      </c>
    </row>
    <row r="56" spans="1:6" ht="18" customHeight="1">
      <c r="A56" s="12">
        <v>38808</v>
      </c>
      <c r="B56" s="4">
        <f>'副作用報告数'!B56</f>
        <v>11</v>
      </c>
      <c r="C56" s="4">
        <f>'副作用報告数'!C56</f>
        <v>6</v>
      </c>
      <c r="D56">
        <f t="shared" si="2"/>
        <v>649</v>
      </c>
      <c r="E56" s="31">
        <f t="shared" si="1"/>
        <v>78.66666666666667</v>
      </c>
      <c r="F56">
        <v>46</v>
      </c>
    </row>
    <row r="57" spans="1:6" ht="18" customHeight="1">
      <c r="A57" s="12">
        <v>38838</v>
      </c>
      <c r="B57" s="4">
        <f>'副作用報告数'!B57</f>
        <v>15</v>
      </c>
      <c r="C57" s="4">
        <f>'副作用報告数'!C57</f>
        <v>6</v>
      </c>
      <c r="D57">
        <f t="shared" si="2"/>
        <v>655</v>
      </c>
      <c r="E57" s="31">
        <f t="shared" si="1"/>
        <v>79.39393939393939</v>
      </c>
      <c r="F57">
        <v>47</v>
      </c>
    </row>
    <row r="58" spans="1:6" ht="18" customHeight="1">
      <c r="A58" s="12">
        <v>38869</v>
      </c>
      <c r="B58" s="4">
        <f>'副作用報告数'!B58</f>
        <v>25</v>
      </c>
      <c r="C58" s="4">
        <f>'副作用報告数'!C58</f>
        <v>10</v>
      </c>
      <c r="D58">
        <f t="shared" si="2"/>
        <v>665</v>
      </c>
      <c r="E58" s="31">
        <f t="shared" si="1"/>
        <v>80.60606060606061</v>
      </c>
      <c r="F58">
        <v>48</v>
      </c>
    </row>
    <row r="59" spans="1:6" ht="18" customHeight="1">
      <c r="A59" s="12">
        <v>38899</v>
      </c>
      <c r="B59" s="4">
        <f>'副作用報告数'!B59</f>
        <v>6</v>
      </c>
      <c r="C59" s="4">
        <f>'副作用報告数'!C59</f>
        <v>1</v>
      </c>
      <c r="D59">
        <f t="shared" si="2"/>
        <v>666</v>
      </c>
      <c r="E59" s="31">
        <f t="shared" si="1"/>
        <v>80.72727272727273</v>
      </c>
      <c r="F59">
        <v>49</v>
      </c>
    </row>
    <row r="60" spans="1:6" ht="18" customHeight="1">
      <c r="A60" s="12">
        <v>38930</v>
      </c>
      <c r="B60" s="4">
        <f>'副作用報告数'!B60</f>
        <v>8</v>
      </c>
      <c r="C60" s="4">
        <f>'副作用報告数'!C60</f>
        <v>3</v>
      </c>
      <c r="D60">
        <f t="shared" si="2"/>
        <v>669</v>
      </c>
      <c r="E60" s="31">
        <f t="shared" si="1"/>
        <v>81.0909090909091</v>
      </c>
      <c r="F60">
        <v>50</v>
      </c>
    </row>
    <row r="61" spans="1:6" ht="18" customHeight="1">
      <c r="A61" s="12">
        <v>38961</v>
      </c>
      <c r="B61" s="4">
        <f>'副作用報告数'!B61</f>
        <v>13</v>
      </c>
      <c r="C61" s="4">
        <f>'副作用報告数'!C61</f>
        <v>8</v>
      </c>
      <c r="D61">
        <f t="shared" si="2"/>
        <v>677</v>
      </c>
      <c r="E61" s="31">
        <f t="shared" si="1"/>
        <v>82.06060606060606</v>
      </c>
      <c r="F61">
        <v>51</v>
      </c>
    </row>
    <row r="62" spans="1:6" ht="18" customHeight="1">
      <c r="A62" s="12">
        <v>38991</v>
      </c>
      <c r="B62" s="4">
        <f>'副作用報告数'!B62</f>
        <v>6</v>
      </c>
      <c r="C62" s="4">
        <f>'副作用報告数'!C62</f>
        <v>3</v>
      </c>
      <c r="D62">
        <f t="shared" si="2"/>
        <v>680</v>
      </c>
      <c r="E62" s="31">
        <f t="shared" si="1"/>
        <v>82.42424242424242</v>
      </c>
      <c r="F62">
        <v>52</v>
      </c>
    </row>
    <row r="63" spans="1:6" ht="18" customHeight="1">
      <c r="A63" s="12">
        <v>39022</v>
      </c>
      <c r="B63" s="4">
        <f>'副作用報告数'!B63</f>
        <v>13</v>
      </c>
      <c r="C63" s="4">
        <f>'副作用報告数'!C63</f>
        <v>2</v>
      </c>
      <c r="D63">
        <f t="shared" si="2"/>
        <v>682</v>
      </c>
      <c r="E63" s="31">
        <f t="shared" si="1"/>
        <v>82.66666666666667</v>
      </c>
      <c r="F63">
        <v>53</v>
      </c>
    </row>
    <row r="64" spans="1:6" ht="18" customHeight="1">
      <c r="A64" s="12">
        <v>39052</v>
      </c>
      <c r="B64" s="4">
        <f>'副作用報告数'!B64</f>
        <v>16</v>
      </c>
      <c r="C64" s="4">
        <f>'副作用報告数'!C64</f>
        <v>7</v>
      </c>
      <c r="D64">
        <f t="shared" si="2"/>
        <v>689</v>
      </c>
      <c r="E64" s="31">
        <f t="shared" si="1"/>
        <v>83.51515151515152</v>
      </c>
      <c r="F64">
        <v>54</v>
      </c>
    </row>
    <row r="65" spans="1:6" ht="18" customHeight="1">
      <c r="A65" s="12">
        <v>39083</v>
      </c>
      <c r="B65" s="4">
        <f>'副作用報告数'!B65</f>
        <v>18</v>
      </c>
      <c r="C65" s="4">
        <f>'副作用報告数'!C65</f>
        <v>7</v>
      </c>
      <c r="D65">
        <f t="shared" si="2"/>
        <v>696</v>
      </c>
      <c r="E65" s="31">
        <f t="shared" si="1"/>
        <v>84.36363636363636</v>
      </c>
      <c r="F65">
        <v>55</v>
      </c>
    </row>
    <row r="66" spans="1:6" ht="18" customHeight="1">
      <c r="A66" s="12">
        <v>39114</v>
      </c>
      <c r="B66" s="4">
        <f>'副作用報告数'!B66</f>
        <v>17</v>
      </c>
      <c r="C66" s="4">
        <f>'副作用報告数'!C66</f>
        <v>6</v>
      </c>
      <c r="D66">
        <f t="shared" si="2"/>
        <v>702</v>
      </c>
      <c r="E66" s="31">
        <f t="shared" si="1"/>
        <v>85.0909090909091</v>
      </c>
      <c r="F66">
        <v>56</v>
      </c>
    </row>
    <row r="67" spans="1:6" ht="18" customHeight="1">
      <c r="A67" s="12">
        <v>39142</v>
      </c>
      <c r="B67" s="4">
        <f>'副作用報告数'!B67</f>
        <v>18</v>
      </c>
      <c r="C67" s="4">
        <f>'副作用報告数'!C67</f>
        <v>5</v>
      </c>
      <c r="D67">
        <f t="shared" si="2"/>
        <v>707</v>
      </c>
      <c r="E67" s="31">
        <f t="shared" si="1"/>
        <v>85.6969696969697</v>
      </c>
      <c r="F67">
        <v>57</v>
      </c>
    </row>
    <row r="68" spans="1:6" ht="18" customHeight="1">
      <c r="A68" s="12">
        <v>39173</v>
      </c>
      <c r="B68" s="4">
        <f>'副作用報告数'!B68</f>
        <v>11</v>
      </c>
      <c r="C68" s="4">
        <f>'副作用報告数'!C68</f>
        <v>2</v>
      </c>
      <c r="D68">
        <f t="shared" si="2"/>
        <v>709</v>
      </c>
      <c r="E68" s="31">
        <f t="shared" si="1"/>
        <v>85.93939393939394</v>
      </c>
      <c r="F68">
        <v>58</v>
      </c>
    </row>
    <row r="69" spans="1:6" ht="18" customHeight="1">
      <c r="A69" s="12">
        <v>39203</v>
      </c>
      <c r="B69" s="4">
        <f>'副作用報告数'!B69</f>
        <v>8</v>
      </c>
      <c r="C69" s="4">
        <f>'副作用報告数'!C69</f>
        <v>2</v>
      </c>
      <c r="D69">
        <f t="shared" si="2"/>
        <v>711</v>
      </c>
      <c r="E69" s="31">
        <f t="shared" si="1"/>
        <v>86.18181818181819</v>
      </c>
      <c r="F69">
        <v>59</v>
      </c>
    </row>
    <row r="70" spans="1:6" ht="18" customHeight="1">
      <c r="A70" s="12">
        <v>39234</v>
      </c>
      <c r="B70" s="4">
        <f>'副作用報告数'!B70</f>
        <v>11</v>
      </c>
      <c r="C70" s="4">
        <f>'副作用報告数'!C70</f>
        <v>4</v>
      </c>
      <c r="D70">
        <f t="shared" si="2"/>
        <v>715</v>
      </c>
      <c r="E70" s="31">
        <f t="shared" si="1"/>
        <v>86.66666666666667</v>
      </c>
      <c r="F70">
        <v>60</v>
      </c>
    </row>
    <row r="71" spans="1:6" ht="18" customHeight="1">
      <c r="A71" s="12">
        <v>39264</v>
      </c>
      <c r="B71" s="4">
        <f>'副作用報告数'!B71</f>
        <v>7</v>
      </c>
      <c r="C71" s="4">
        <f>'副作用報告数'!C71</f>
        <v>0</v>
      </c>
      <c r="D71">
        <f t="shared" si="2"/>
        <v>715</v>
      </c>
      <c r="E71" s="31">
        <f t="shared" si="1"/>
        <v>86.66666666666667</v>
      </c>
      <c r="F71">
        <v>61</v>
      </c>
    </row>
    <row r="72" spans="1:6" ht="18" customHeight="1">
      <c r="A72" s="12">
        <v>39295</v>
      </c>
      <c r="B72" s="4">
        <f>'副作用報告数'!B72</f>
        <v>7</v>
      </c>
      <c r="C72" s="4">
        <f>'副作用報告数'!C72</f>
        <v>4</v>
      </c>
      <c r="D72">
        <f t="shared" si="2"/>
        <v>719</v>
      </c>
      <c r="E72" s="31">
        <f t="shared" si="1"/>
        <v>87.15151515151516</v>
      </c>
      <c r="F72">
        <v>62</v>
      </c>
    </row>
    <row r="73" spans="1:6" ht="18" customHeight="1">
      <c r="A73" s="12">
        <v>39326</v>
      </c>
      <c r="B73" s="4">
        <f>'副作用報告数'!B73</f>
        <v>7</v>
      </c>
      <c r="C73" s="4">
        <f>'副作用報告数'!C73</f>
        <v>1</v>
      </c>
      <c r="D73">
        <f t="shared" si="2"/>
        <v>720</v>
      </c>
      <c r="E73" s="31">
        <f t="shared" si="1"/>
        <v>87.27272727272727</v>
      </c>
      <c r="F73">
        <v>63</v>
      </c>
    </row>
    <row r="74" spans="1:6" ht="18" customHeight="1">
      <c r="A74" s="12">
        <v>39356</v>
      </c>
      <c r="B74" s="4">
        <f>'副作用報告数'!B74</f>
        <v>7</v>
      </c>
      <c r="C74" s="4">
        <f>'副作用報告数'!C74</f>
        <v>1</v>
      </c>
      <c r="D74">
        <f t="shared" si="2"/>
        <v>721</v>
      </c>
      <c r="E74" s="31">
        <f t="shared" si="1"/>
        <v>87.39393939393939</v>
      </c>
      <c r="F74">
        <v>64</v>
      </c>
    </row>
    <row r="75" spans="1:6" ht="18" customHeight="1">
      <c r="A75" s="12">
        <v>39387</v>
      </c>
      <c r="B75" s="4">
        <f>'副作用報告数'!B75</f>
        <v>11</v>
      </c>
      <c r="C75" s="4">
        <f>'副作用報告数'!C75</f>
        <v>4</v>
      </c>
      <c r="D75">
        <f aca="true" t="shared" si="3" ref="D75:D91">C75+D74</f>
        <v>725</v>
      </c>
      <c r="E75" s="31">
        <f t="shared" si="1"/>
        <v>87.87878787878788</v>
      </c>
      <c r="F75">
        <v>65</v>
      </c>
    </row>
    <row r="76" spans="1:6" ht="18" customHeight="1">
      <c r="A76" s="12">
        <v>39417</v>
      </c>
      <c r="B76" s="4">
        <f>'副作用報告数'!B76</f>
        <v>6</v>
      </c>
      <c r="C76" s="4">
        <f>'副作用報告数'!C76</f>
        <v>2</v>
      </c>
      <c r="D76">
        <f t="shared" si="3"/>
        <v>727</v>
      </c>
      <c r="E76" s="31">
        <f aca="true" t="shared" si="4" ref="E76:E115">D76*100/$D$115</f>
        <v>88.12121212121212</v>
      </c>
      <c r="F76">
        <v>66</v>
      </c>
    </row>
    <row r="77" spans="1:6" ht="18" customHeight="1">
      <c r="A77" s="12">
        <v>39448</v>
      </c>
      <c r="B77" s="4">
        <f>'副作用報告数'!B77</f>
        <v>13</v>
      </c>
      <c r="C77" s="4">
        <f>'副作用報告数'!C77</f>
        <v>3</v>
      </c>
      <c r="D77">
        <f t="shared" si="3"/>
        <v>730</v>
      </c>
      <c r="E77" s="31">
        <f t="shared" si="4"/>
        <v>88.48484848484848</v>
      </c>
      <c r="F77">
        <v>67</v>
      </c>
    </row>
    <row r="78" spans="1:6" ht="18" customHeight="1">
      <c r="A78" s="12">
        <v>39479</v>
      </c>
      <c r="B78" s="4">
        <f>'副作用報告数'!B78</f>
        <v>13</v>
      </c>
      <c r="C78" s="4">
        <f>'副作用報告数'!C78</f>
        <v>5</v>
      </c>
      <c r="D78">
        <f t="shared" si="3"/>
        <v>735</v>
      </c>
      <c r="E78" s="31">
        <f t="shared" si="4"/>
        <v>89.0909090909091</v>
      </c>
      <c r="F78">
        <v>68</v>
      </c>
    </row>
    <row r="79" spans="1:6" ht="18" customHeight="1">
      <c r="A79" s="12">
        <v>39508</v>
      </c>
      <c r="B79" s="4">
        <f>'副作用報告数'!B79</f>
        <v>12</v>
      </c>
      <c r="C79" s="4">
        <f>'副作用報告数'!C79</f>
        <v>1</v>
      </c>
      <c r="D79">
        <f t="shared" si="3"/>
        <v>736</v>
      </c>
      <c r="E79" s="31">
        <f t="shared" si="4"/>
        <v>89.21212121212122</v>
      </c>
      <c r="F79">
        <v>69</v>
      </c>
    </row>
    <row r="80" spans="1:6" ht="18" customHeight="1">
      <c r="A80" s="12">
        <v>39539</v>
      </c>
      <c r="B80" s="4">
        <f>'副作用報告数'!B80</f>
        <v>15</v>
      </c>
      <c r="C80" s="4">
        <f>'副作用報告数'!C80</f>
        <v>4</v>
      </c>
      <c r="D80">
        <f t="shared" si="3"/>
        <v>740</v>
      </c>
      <c r="E80" s="31">
        <f t="shared" si="4"/>
        <v>89.6969696969697</v>
      </c>
      <c r="F80">
        <v>70</v>
      </c>
    </row>
    <row r="81" spans="1:6" ht="18" customHeight="1">
      <c r="A81" s="12">
        <v>39569</v>
      </c>
      <c r="B81" s="4">
        <f>'副作用報告数'!B81</f>
        <v>5</v>
      </c>
      <c r="C81" s="4">
        <f>'副作用報告数'!C81</f>
        <v>1</v>
      </c>
      <c r="D81">
        <f t="shared" si="3"/>
        <v>741</v>
      </c>
      <c r="E81" s="31">
        <f t="shared" si="4"/>
        <v>89.81818181818181</v>
      </c>
      <c r="F81">
        <v>71</v>
      </c>
    </row>
    <row r="82" spans="1:6" ht="18" customHeight="1">
      <c r="A82" s="12">
        <v>39600</v>
      </c>
      <c r="B82" s="4">
        <f>'副作用報告数'!B82</f>
        <v>15</v>
      </c>
      <c r="C82" s="4">
        <f>'副作用報告数'!C82</f>
        <v>7</v>
      </c>
      <c r="D82">
        <f t="shared" si="3"/>
        <v>748</v>
      </c>
      <c r="E82" s="31">
        <f t="shared" si="4"/>
        <v>90.66666666666667</v>
      </c>
      <c r="F82">
        <v>72</v>
      </c>
    </row>
    <row r="83" spans="1:6" ht="18" customHeight="1">
      <c r="A83" s="12">
        <v>39630</v>
      </c>
      <c r="B83" s="4">
        <f>'副作用報告数'!B83</f>
        <v>14</v>
      </c>
      <c r="C83" s="4">
        <f>'副作用報告数'!C83</f>
        <v>4</v>
      </c>
      <c r="D83">
        <f t="shared" si="3"/>
        <v>752</v>
      </c>
      <c r="E83" s="31">
        <f t="shared" si="4"/>
        <v>91.15151515151516</v>
      </c>
      <c r="F83">
        <v>73</v>
      </c>
    </row>
    <row r="84" spans="1:6" ht="18" customHeight="1">
      <c r="A84" s="12">
        <v>39661</v>
      </c>
      <c r="B84" s="4">
        <f>'副作用報告数'!B84</f>
        <v>6</v>
      </c>
      <c r="C84" s="4">
        <f>'副作用報告数'!C84</f>
        <v>2</v>
      </c>
      <c r="D84">
        <f t="shared" si="3"/>
        <v>754</v>
      </c>
      <c r="E84" s="31">
        <f t="shared" si="4"/>
        <v>91.39393939393939</v>
      </c>
      <c r="F84">
        <v>74</v>
      </c>
    </row>
    <row r="85" spans="1:6" ht="18" customHeight="1">
      <c r="A85" s="12">
        <v>39692</v>
      </c>
      <c r="B85" s="4">
        <f>'副作用報告数'!B85</f>
        <v>16</v>
      </c>
      <c r="C85" s="4">
        <f>'副作用報告数'!C85</f>
        <v>5</v>
      </c>
      <c r="D85">
        <f t="shared" si="3"/>
        <v>759</v>
      </c>
      <c r="E85" s="31">
        <f t="shared" si="4"/>
        <v>92</v>
      </c>
      <c r="F85">
        <v>75</v>
      </c>
    </row>
    <row r="86" spans="1:6" ht="18" customHeight="1">
      <c r="A86" s="12">
        <v>39722</v>
      </c>
      <c r="B86" s="4">
        <f>'副作用報告数'!B86</f>
        <v>13</v>
      </c>
      <c r="C86" s="4">
        <f>'副作用報告数'!C86</f>
        <v>5</v>
      </c>
      <c r="D86">
        <f t="shared" si="3"/>
        <v>764</v>
      </c>
      <c r="E86" s="31">
        <f t="shared" si="4"/>
        <v>92.60606060606061</v>
      </c>
      <c r="F86">
        <v>76</v>
      </c>
    </row>
    <row r="87" spans="1:6" ht="18" customHeight="1">
      <c r="A87" s="12">
        <v>39753</v>
      </c>
      <c r="B87" s="4">
        <f>'副作用報告数'!B87</f>
        <v>12</v>
      </c>
      <c r="C87" s="4">
        <f>'副作用報告数'!C87</f>
        <v>2</v>
      </c>
      <c r="D87">
        <f t="shared" si="3"/>
        <v>766</v>
      </c>
      <c r="E87" s="31">
        <f t="shared" si="4"/>
        <v>92.84848484848484</v>
      </c>
      <c r="F87">
        <v>77</v>
      </c>
    </row>
    <row r="88" spans="1:6" ht="18" customHeight="1">
      <c r="A88" s="12">
        <v>39783</v>
      </c>
      <c r="B88" s="4">
        <f>'副作用報告数'!B88</f>
        <v>11</v>
      </c>
      <c r="C88" s="4">
        <f>'副作用報告数'!C88</f>
        <v>5</v>
      </c>
      <c r="D88">
        <f t="shared" si="3"/>
        <v>771</v>
      </c>
      <c r="E88" s="31">
        <f t="shared" si="4"/>
        <v>93.45454545454545</v>
      </c>
      <c r="F88">
        <v>78</v>
      </c>
    </row>
    <row r="89" spans="1:6" ht="18" customHeight="1">
      <c r="A89" s="12">
        <v>39814</v>
      </c>
      <c r="B89" s="4">
        <f>'副作用報告数'!B89</f>
        <v>16</v>
      </c>
      <c r="C89" s="4">
        <f>'副作用報告数'!C89</f>
        <v>5</v>
      </c>
      <c r="D89">
        <f t="shared" si="3"/>
        <v>776</v>
      </c>
      <c r="E89" s="31">
        <f t="shared" si="4"/>
        <v>94.06060606060606</v>
      </c>
      <c r="F89">
        <v>79</v>
      </c>
    </row>
    <row r="90" spans="1:6" ht="18" customHeight="1">
      <c r="A90" s="12">
        <v>39845</v>
      </c>
      <c r="B90" s="4">
        <f>'副作用報告数'!B90</f>
        <v>10</v>
      </c>
      <c r="C90" s="4">
        <f>'副作用報告数'!C90</f>
        <v>9</v>
      </c>
      <c r="D90">
        <f t="shared" si="3"/>
        <v>785</v>
      </c>
      <c r="E90" s="31">
        <f t="shared" si="4"/>
        <v>95.15151515151516</v>
      </c>
      <c r="F90">
        <v>80</v>
      </c>
    </row>
    <row r="91" spans="1:6" ht="18" customHeight="1">
      <c r="A91" s="12">
        <v>39873</v>
      </c>
      <c r="B91" s="4">
        <f>'副作用報告数'!B91</f>
        <v>7</v>
      </c>
      <c r="C91" s="4">
        <f>'副作用報告数'!C91</f>
        <v>1</v>
      </c>
      <c r="D91">
        <f t="shared" si="3"/>
        <v>786</v>
      </c>
      <c r="E91" s="31">
        <f t="shared" si="4"/>
        <v>95.27272727272727</v>
      </c>
      <c r="F91">
        <v>81</v>
      </c>
    </row>
    <row r="92" spans="1:6" ht="18" customHeight="1">
      <c r="A92" s="12">
        <v>39904</v>
      </c>
      <c r="B92" s="4">
        <f>'副作用報告数'!B92</f>
        <v>7</v>
      </c>
      <c r="C92" s="4">
        <f>'副作用報告数'!C92</f>
        <v>3</v>
      </c>
      <c r="D92">
        <f aca="true" t="shared" si="5" ref="D92:D103">C92+D91</f>
        <v>789</v>
      </c>
      <c r="E92" s="31">
        <f t="shared" si="4"/>
        <v>95.63636363636364</v>
      </c>
      <c r="F92">
        <v>82</v>
      </c>
    </row>
    <row r="93" spans="1:6" ht="18" customHeight="1">
      <c r="A93" s="12">
        <v>39934</v>
      </c>
      <c r="B93" s="4">
        <f>'副作用報告数'!B93</f>
        <v>5</v>
      </c>
      <c r="C93" s="4">
        <f>'副作用報告数'!C93</f>
        <v>0</v>
      </c>
      <c r="D93">
        <f t="shared" si="5"/>
        <v>789</v>
      </c>
      <c r="E93" s="31">
        <f t="shared" si="4"/>
        <v>95.63636363636364</v>
      </c>
      <c r="F93">
        <v>83</v>
      </c>
    </row>
    <row r="94" spans="1:6" ht="18" customHeight="1">
      <c r="A94" s="12">
        <v>39965</v>
      </c>
      <c r="B94" s="4">
        <f>'副作用報告数'!B94</f>
        <v>5</v>
      </c>
      <c r="C94" s="4">
        <f>'副作用報告数'!C94</f>
        <v>1</v>
      </c>
      <c r="D94">
        <f t="shared" si="5"/>
        <v>790</v>
      </c>
      <c r="E94" s="31">
        <f t="shared" si="4"/>
        <v>95.75757575757575</v>
      </c>
      <c r="F94">
        <v>84</v>
      </c>
    </row>
    <row r="95" spans="1:6" ht="18" customHeight="1">
      <c r="A95" s="12">
        <v>39995</v>
      </c>
      <c r="B95" s="4">
        <f>'副作用報告数'!B95</f>
        <v>13</v>
      </c>
      <c r="C95" s="4">
        <f>'副作用報告数'!C95</f>
        <v>2</v>
      </c>
      <c r="D95">
        <f t="shared" si="5"/>
        <v>792</v>
      </c>
      <c r="E95" s="31">
        <f t="shared" si="4"/>
        <v>96</v>
      </c>
      <c r="F95">
        <v>85</v>
      </c>
    </row>
    <row r="96" spans="1:6" ht="18" customHeight="1">
      <c r="A96" s="12">
        <v>40026</v>
      </c>
      <c r="B96" s="4">
        <f>'副作用報告数'!B96</f>
        <v>3</v>
      </c>
      <c r="C96" s="4">
        <f>'副作用報告数'!C96</f>
        <v>1</v>
      </c>
      <c r="D96">
        <f t="shared" si="5"/>
        <v>793</v>
      </c>
      <c r="E96" s="31">
        <f t="shared" si="4"/>
        <v>96.12121212121212</v>
      </c>
      <c r="F96">
        <v>86</v>
      </c>
    </row>
    <row r="97" spans="1:6" ht="18" customHeight="1">
      <c r="A97" s="12">
        <v>40057</v>
      </c>
      <c r="B97" s="4">
        <f>'副作用報告数'!B97</f>
        <v>6</v>
      </c>
      <c r="C97" s="4">
        <f>'副作用報告数'!C97</f>
        <v>5</v>
      </c>
      <c r="D97">
        <f t="shared" si="5"/>
        <v>798</v>
      </c>
      <c r="E97" s="31">
        <f t="shared" si="4"/>
        <v>96.72727272727273</v>
      </c>
      <c r="F97">
        <v>87</v>
      </c>
    </row>
    <row r="98" spans="1:6" ht="18" customHeight="1">
      <c r="A98" s="12">
        <v>40087</v>
      </c>
      <c r="B98" s="4">
        <f>'副作用報告数'!B98</f>
        <v>7</v>
      </c>
      <c r="C98" s="4">
        <f>'副作用報告数'!C98</f>
        <v>3</v>
      </c>
      <c r="D98">
        <f t="shared" si="5"/>
        <v>801</v>
      </c>
      <c r="E98" s="31">
        <f t="shared" si="4"/>
        <v>97.0909090909091</v>
      </c>
      <c r="F98">
        <v>88</v>
      </c>
    </row>
    <row r="99" spans="1:6" ht="18" customHeight="1">
      <c r="A99" s="12">
        <v>40118</v>
      </c>
      <c r="B99" s="4">
        <f>'副作用報告数'!B99</f>
        <v>5</v>
      </c>
      <c r="C99" s="4">
        <f>'副作用報告数'!C99</f>
        <v>1</v>
      </c>
      <c r="D99">
        <f t="shared" si="5"/>
        <v>802</v>
      </c>
      <c r="E99" s="31">
        <f t="shared" si="4"/>
        <v>97.21212121212122</v>
      </c>
      <c r="F99">
        <v>89</v>
      </c>
    </row>
    <row r="100" spans="1:6" ht="18" customHeight="1">
      <c r="A100" s="12">
        <v>40148</v>
      </c>
      <c r="B100" s="4">
        <f>'副作用報告数'!B100</f>
        <v>17</v>
      </c>
      <c r="C100" s="4">
        <f>'副作用報告数'!C100</f>
        <v>3</v>
      </c>
      <c r="D100">
        <f t="shared" si="5"/>
        <v>805</v>
      </c>
      <c r="E100" s="31">
        <f t="shared" si="4"/>
        <v>97.57575757575758</v>
      </c>
      <c r="F100">
        <v>90</v>
      </c>
    </row>
    <row r="101" spans="1:6" ht="18" customHeight="1">
      <c r="A101" s="12">
        <v>40179</v>
      </c>
      <c r="B101" s="4">
        <f>'副作用報告数'!B101</f>
        <v>7</v>
      </c>
      <c r="C101" s="4">
        <f>'副作用報告数'!C101</f>
        <v>2</v>
      </c>
      <c r="D101">
        <f t="shared" si="5"/>
        <v>807</v>
      </c>
      <c r="E101" s="31">
        <f t="shared" si="4"/>
        <v>97.81818181818181</v>
      </c>
      <c r="F101">
        <v>91</v>
      </c>
    </row>
    <row r="102" spans="1:6" ht="18" customHeight="1">
      <c r="A102" s="12">
        <v>40210</v>
      </c>
      <c r="B102" s="4">
        <f>'副作用報告数'!B102</f>
        <v>11</v>
      </c>
      <c r="C102" s="4">
        <f>'副作用報告数'!C102</f>
        <v>2</v>
      </c>
      <c r="D102">
        <f t="shared" si="5"/>
        <v>809</v>
      </c>
      <c r="E102" s="31">
        <f t="shared" si="4"/>
        <v>98.06060606060606</v>
      </c>
      <c r="F102">
        <v>92</v>
      </c>
    </row>
    <row r="103" spans="1:6" ht="18" customHeight="1">
      <c r="A103" s="12">
        <v>40238</v>
      </c>
      <c r="B103" s="4">
        <f>'副作用報告数'!B103</f>
        <v>10</v>
      </c>
      <c r="C103" s="4">
        <f>'副作用報告数'!C103</f>
        <v>3</v>
      </c>
      <c r="D103">
        <f t="shared" si="5"/>
        <v>812</v>
      </c>
      <c r="E103" s="31">
        <f t="shared" si="4"/>
        <v>98.42424242424242</v>
      </c>
      <c r="F103">
        <v>93</v>
      </c>
    </row>
    <row r="104" spans="1:6" ht="18" customHeight="1">
      <c r="A104" s="12">
        <v>40269</v>
      </c>
      <c r="B104" s="4">
        <f>'副作用報告数'!B104</f>
        <v>8</v>
      </c>
      <c r="C104" s="4">
        <f>'副作用報告数'!C104</f>
        <v>4</v>
      </c>
      <c r="D104">
        <f aca="true" t="shared" si="6" ref="D104:D109">C104+D103</f>
        <v>816</v>
      </c>
      <c r="E104" s="31">
        <f t="shared" si="4"/>
        <v>98.9090909090909</v>
      </c>
      <c r="F104">
        <v>94</v>
      </c>
    </row>
    <row r="105" spans="1:6" ht="18" customHeight="1">
      <c r="A105" s="12">
        <v>40299</v>
      </c>
      <c r="B105" s="4">
        <f>'副作用報告数'!B105</f>
        <v>5</v>
      </c>
      <c r="C105" s="4">
        <f>'副作用報告数'!C105</f>
        <v>0</v>
      </c>
      <c r="D105">
        <f t="shared" si="6"/>
        <v>816</v>
      </c>
      <c r="E105" s="31">
        <f t="shared" si="4"/>
        <v>98.9090909090909</v>
      </c>
      <c r="F105">
        <v>95</v>
      </c>
    </row>
    <row r="106" spans="1:6" ht="18" customHeight="1">
      <c r="A106" s="12">
        <v>40330</v>
      </c>
      <c r="B106" s="4">
        <f>'副作用報告数'!B106</f>
        <v>5</v>
      </c>
      <c r="C106" s="4">
        <f>'副作用報告数'!C106</f>
        <v>2</v>
      </c>
      <c r="D106">
        <f t="shared" si="6"/>
        <v>818</v>
      </c>
      <c r="E106" s="31">
        <f t="shared" si="4"/>
        <v>99.15151515151516</v>
      </c>
      <c r="F106">
        <v>96</v>
      </c>
    </row>
    <row r="107" spans="1:6" ht="18" customHeight="1">
      <c r="A107" s="12">
        <v>40360</v>
      </c>
      <c r="B107" s="4">
        <f>'副作用報告数'!B107</f>
        <v>1</v>
      </c>
      <c r="C107" s="4">
        <f>'副作用報告数'!C107</f>
        <v>0</v>
      </c>
      <c r="D107">
        <f t="shared" si="6"/>
        <v>818</v>
      </c>
      <c r="E107" s="31">
        <f t="shared" si="4"/>
        <v>99.15151515151516</v>
      </c>
      <c r="F107">
        <v>97</v>
      </c>
    </row>
    <row r="108" spans="1:6" ht="18" customHeight="1">
      <c r="A108" s="12">
        <v>40391</v>
      </c>
      <c r="B108" s="4">
        <f>'副作用報告数'!B108</f>
        <v>6</v>
      </c>
      <c r="C108" s="4">
        <f>'副作用報告数'!C108</f>
        <v>1</v>
      </c>
      <c r="D108">
        <f t="shared" si="6"/>
        <v>819</v>
      </c>
      <c r="E108" s="31">
        <f t="shared" si="4"/>
        <v>99.27272727272727</v>
      </c>
      <c r="F108">
        <v>98</v>
      </c>
    </row>
    <row r="109" spans="1:6" ht="18" customHeight="1">
      <c r="A109" s="12">
        <v>40422</v>
      </c>
      <c r="B109" s="4">
        <f>'副作用報告数'!B109</f>
        <v>5</v>
      </c>
      <c r="C109" s="4">
        <f>'副作用報告数'!C109</f>
        <v>0</v>
      </c>
      <c r="D109">
        <f t="shared" si="6"/>
        <v>819</v>
      </c>
      <c r="E109" s="31">
        <f t="shared" si="4"/>
        <v>99.27272727272727</v>
      </c>
      <c r="F109">
        <v>99</v>
      </c>
    </row>
    <row r="110" spans="1:6" ht="18" customHeight="1">
      <c r="A110" s="12">
        <v>40452</v>
      </c>
      <c r="B110" s="4">
        <f>'副作用報告数'!B110</f>
        <v>11</v>
      </c>
      <c r="C110" s="4">
        <f>'副作用報告数'!C110</f>
        <v>1</v>
      </c>
      <c r="D110">
        <f aca="true" t="shared" si="7" ref="D110:D115">C110+D109</f>
        <v>820</v>
      </c>
      <c r="E110" s="31">
        <f t="shared" si="4"/>
        <v>99.39393939393939</v>
      </c>
      <c r="F110">
        <v>100</v>
      </c>
    </row>
    <row r="111" spans="1:6" ht="18" customHeight="1">
      <c r="A111" s="12">
        <v>40483</v>
      </c>
      <c r="B111" s="4">
        <f>'副作用報告数'!B111</f>
        <v>7</v>
      </c>
      <c r="C111" s="4">
        <f>'副作用報告数'!C111</f>
        <v>0</v>
      </c>
      <c r="D111">
        <f t="shared" si="7"/>
        <v>820</v>
      </c>
      <c r="E111" s="31">
        <f t="shared" si="4"/>
        <v>99.39393939393939</v>
      </c>
      <c r="F111">
        <v>101</v>
      </c>
    </row>
    <row r="112" spans="1:6" ht="18" customHeight="1">
      <c r="A112" s="12">
        <v>40513</v>
      </c>
      <c r="B112" s="4">
        <f>'副作用報告数'!B112</f>
        <v>7</v>
      </c>
      <c r="C112" s="4">
        <f>'副作用報告数'!C112</f>
        <v>1</v>
      </c>
      <c r="D112">
        <f t="shared" si="7"/>
        <v>821</v>
      </c>
      <c r="E112" s="31">
        <f t="shared" si="4"/>
        <v>99.51515151515152</v>
      </c>
      <c r="F112">
        <v>102</v>
      </c>
    </row>
    <row r="113" spans="1:6" ht="18" customHeight="1">
      <c r="A113" s="12">
        <v>40544</v>
      </c>
      <c r="B113" s="4">
        <f>'副作用報告数'!B113</f>
        <v>5</v>
      </c>
      <c r="C113" s="4">
        <f>'副作用報告数'!C113</f>
        <v>2</v>
      </c>
      <c r="D113">
        <f t="shared" si="7"/>
        <v>823</v>
      </c>
      <c r="E113" s="31">
        <f t="shared" si="4"/>
        <v>99.75757575757575</v>
      </c>
      <c r="F113">
        <v>103</v>
      </c>
    </row>
    <row r="114" spans="1:6" ht="18" customHeight="1">
      <c r="A114" s="12">
        <v>40575</v>
      </c>
      <c r="B114" s="4">
        <f>'副作用報告数'!B114</f>
        <v>5</v>
      </c>
      <c r="C114" s="4">
        <f>'副作用報告数'!C114</f>
        <v>0</v>
      </c>
      <c r="D114">
        <f t="shared" si="7"/>
        <v>823</v>
      </c>
      <c r="E114" s="31">
        <f t="shared" si="4"/>
        <v>99.75757575757575</v>
      </c>
      <c r="F114">
        <v>104</v>
      </c>
    </row>
    <row r="115" spans="1:6" ht="18" customHeight="1">
      <c r="A115" s="12">
        <v>40603</v>
      </c>
      <c r="B115" s="4">
        <f>'副作用報告数'!B115</f>
        <v>13</v>
      </c>
      <c r="C115" s="4">
        <f>'副作用報告数'!C115</f>
        <v>2</v>
      </c>
      <c r="D115">
        <f t="shared" si="7"/>
        <v>825</v>
      </c>
      <c r="E115" s="31">
        <f t="shared" si="4"/>
        <v>100</v>
      </c>
      <c r="F115">
        <v>105</v>
      </c>
    </row>
    <row r="116" spans="1:3" ht="18" customHeight="1">
      <c r="A116" s="15" t="s">
        <v>94</v>
      </c>
      <c r="B116" s="4">
        <f>'副作用報告数'!B116</f>
        <v>2226</v>
      </c>
      <c r="C116" s="4">
        <f>'副作用報告数'!C116</f>
        <v>825</v>
      </c>
    </row>
  </sheetData>
  <sheetProtection/>
  <mergeCells count="2">
    <mergeCell ref="A3:C3"/>
    <mergeCell ref="A2:D2"/>
  </mergeCells>
  <printOptions/>
  <pageMargins left="0.34" right="0" top="0.1875" bottom="0" header="0.1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4">
      <selection activeCell="B38" sqref="B38"/>
    </sheetView>
  </sheetViews>
  <sheetFormatPr defaultColWidth="9.00390625" defaultRowHeight="13.5"/>
  <cols>
    <col min="5" max="5" width="10.50390625" style="0" bestFit="1" customWidth="1"/>
  </cols>
  <sheetData>
    <row r="1" spans="1:5" ht="13.5">
      <c r="A1" s="17" t="s">
        <v>123</v>
      </c>
      <c r="B1" s="17" t="s">
        <v>141</v>
      </c>
      <c r="C1" s="17" t="s">
        <v>167</v>
      </c>
      <c r="D1" s="17" t="s">
        <v>124</v>
      </c>
      <c r="E1" s="20" t="s">
        <v>126</v>
      </c>
    </row>
    <row r="2" spans="1:5" ht="13.5">
      <c r="A2" s="18" t="s">
        <v>122</v>
      </c>
      <c r="B2" s="18">
        <v>26</v>
      </c>
      <c r="C2" s="18"/>
      <c r="D2" s="15">
        <f>B2</f>
        <v>26</v>
      </c>
      <c r="E2">
        <f>B2*10</f>
        <v>260</v>
      </c>
    </row>
    <row r="3" spans="1:5" ht="13.5">
      <c r="A3" s="18" t="s">
        <v>121</v>
      </c>
      <c r="B3" s="18">
        <v>41</v>
      </c>
      <c r="C3" s="19">
        <f>(B3-B2)*100/B2</f>
        <v>57.69230769230769</v>
      </c>
      <c r="D3" s="15">
        <f aca="true" t="shared" si="0" ref="D3:D29">B3+D2</f>
        <v>67</v>
      </c>
      <c r="E3">
        <f aca="true" t="shared" si="1" ref="E3:E31">B3*10</f>
        <v>410</v>
      </c>
    </row>
    <row r="4" spans="1:5" ht="13.5">
      <c r="A4" s="18" t="s">
        <v>120</v>
      </c>
      <c r="B4" s="18">
        <v>19</v>
      </c>
      <c r="C4" s="19">
        <f aca="true" t="shared" si="2" ref="C4:C29">(B4-B3)*100/B3</f>
        <v>-53.65853658536585</v>
      </c>
      <c r="D4" s="15">
        <f t="shared" si="0"/>
        <v>86</v>
      </c>
      <c r="E4">
        <f t="shared" si="1"/>
        <v>190</v>
      </c>
    </row>
    <row r="5" spans="1:5" ht="13.5">
      <c r="A5" s="18" t="s">
        <v>119</v>
      </c>
      <c r="B5" s="18">
        <v>47</v>
      </c>
      <c r="C5" s="19">
        <f t="shared" si="2"/>
        <v>147.3684210526316</v>
      </c>
      <c r="D5" s="15">
        <f t="shared" si="0"/>
        <v>133</v>
      </c>
      <c r="E5">
        <f t="shared" si="1"/>
        <v>470</v>
      </c>
    </row>
    <row r="6" spans="1:5" ht="13.5">
      <c r="A6" s="18" t="s">
        <v>118</v>
      </c>
      <c r="B6" s="18">
        <v>70</v>
      </c>
      <c r="C6" s="19">
        <f t="shared" si="2"/>
        <v>48.93617021276596</v>
      </c>
      <c r="D6" s="15">
        <f t="shared" si="0"/>
        <v>203</v>
      </c>
      <c r="E6">
        <f t="shared" si="1"/>
        <v>700</v>
      </c>
    </row>
    <row r="7" spans="1:5" ht="13.5">
      <c r="A7" s="18" t="s">
        <v>117</v>
      </c>
      <c r="B7" s="18">
        <v>92</v>
      </c>
      <c r="C7" s="19">
        <f t="shared" si="2"/>
        <v>31.428571428571427</v>
      </c>
      <c r="D7" s="15">
        <f t="shared" si="0"/>
        <v>295</v>
      </c>
      <c r="E7">
        <f t="shared" si="1"/>
        <v>920</v>
      </c>
    </row>
    <row r="8" spans="1:5" ht="13.5">
      <c r="A8" s="18" t="s">
        <v>116</v>
      </c>
      <c r="B8" s="18">
        <v>93</v>
      </c>
      <c r="C8" s="19">
        <f t="shared" si="2"/>
        <v>1.0869565217391304</v>
      </c>
      <c r="D8" s="15">
        <f t="shared" si="0"/>
        <v>388</v>
      </c>
      <c r="E8">
        <f t="shared" si="1"/>
        <v>930</v>
      </c>
    </row>
    <row r="9" spans="1:5" ht="13.5">
      <c r="A9" s="18" t="s">
        <v>115</v>
      </c>
      <c r="B9" s="18">
        <v>103</v>
      </c>
      <c r="C9" s="19">
        <f t="shared" si="2"/>
        <v>10.75268817204301</v>
      </c>
      <c r="D9" s="15">
        <f t="shared" si="0"/>
        <v>491</v>
      </c>
      <c r="E9">
        <f t="shared" si="1"/>
        <v>1030</v>
      </c>
    </row>
    <row r="10" spans="1:5" ht="13.5">
      <c r="A10" s="18" t="s">
        <v>114</v>
      </c>
      <c r="B10" s="18">
        <v>113</v>
      </c>
      <c r="C10" s="19">
        <f t="shared" si="2"/>
        <v>9.70873786407767</v>
      </c>
      <c r="D10" s="15">
        <f t="shared" si="0"/>
        <v>604</v>
      </c>
      <c r="E10">
        <f t="shared" si="1"/>
        <v>1130</v>
      </c>
    </row>
    <row r="11" spans="1:5" ht="13.5">
      <c r="A11" s="18" t="s">
        <v>113</v>
      </c>
      <c r="B11" s="18">
        <v>80</v>
      </c>
      <c r="C11" s="19">
        <f t="shared" si="2"/>
        <v>-29.20353982300885</v>
      </c>
      <c r="D11" s="15">
        <f t="shared" si="0"/>
        <v>684</v>
      </c>
      <c r="E11">
        <f t="shared" si="1"/>
        <v>800</v>
      </c>
    </row>
    <row r="12" spans="1:5" ht="13.5">
      <c r="A12" s="18" t="s">
        <v>112</v>
      </c>
      <c r="B12" s="18">
        <v>81</v>
      </c>
      <c r="C12" s="19">
        <f t="shared" si="2"/>
        <v>1.25</v>
      </c>
      <c r="D12" s="15">
        <f t="shared" si="0"/>
        <v>765</v>
      </c>
      <c r="E12">
        <f t="shared" si="1"/>
        <v>810</v>
      </c>
    </row>
    <row r="13" spans="1:5" ht="13.5">
      <c r="A13" s="18" t="s">
        <v>111</v>
      </c>
      <c r="B13" s="18">
        <v>59</v>
      </c>
      <c r="C13" s="19">
        <f t="shared" si="2"/>
        <v>-27.160493827160494</v>
      </c>
      <c r="D13" s="15">
        <f t="shared" si="0"/>
        <v>824</v>
      </c>
      <c r="E13">
        <f t="shared" si="1"/>
        <v>590</v>
      </c>
    </row>
    <row r="14" spans="1:5" ht="13.5">
      <c r="A14" s="18" t="s">
        <v>110</v>
      </c>
      <c r="B14" s="18">
        <v>61</v>
      </c>
      <c r="C14" s="19">
        <f t="shared" si="2"/>
        <v>3.389830508474576</v>
      </c>
      <c r="D14" s="15">
        <f t="shared" si="0"/>
        <v>885</v>
      </c>
      <c r="E14">
        <f t="shared" si="1"/>
        <v>610</v>
      </c>
    </row>
    <row r="15" spans="1:5" ht="13.5">
      <c r="A15" s="18" t="s">
        <v>109</v>
      </c>
      <c r="B15" s="18">
        <v>72</v>
      </c>
      <c r="C15" s="19">
        <f t="shared" si="2"/>
        <v>18.0327868852459</v>
      </c>
      <c r="D15" s="15">
        <f t="shared" si="0"/>
        <v>957</v>
      </c>
      <c r="E15">
        <f t="shared" si="1"/>
        <v>720</v>
      </c>
    </row>
    <row r="16" spans="1:5" ht="13.5">
      <c r="A16" s="18" t="s">
        <v>108</v>
      </c>
      <c r="B16" s="18">
        <v>50</v>
      </c>
      <c r="C16" s="19">
        <f t="shared" si="2"/>
        <v>-30.555555555555557</v>
      </c>
      <c r="D16" s="15">
        <f t="shared" si="0"/>
        <v>1007</v>
      </c>
      <c r="E16">
        <f t="shared" si="1"/>
        <v>500</v>
      </c>
    </row>
    <row r="17" spans="1:5" ht="13.5">
      <c r="A17" s="18" t="s">
        <v>107</v>
      </c>
      <c r="B17" s="18">
        <v>62</v>
      </c>
      <c r="C17" s="19">
        <f t="shared" si="2"/>
        <v>24</v>
      </c>
      <c r="D17" s="15">
        <f t="shared" si="0"/>
        <v>1069</v>
      </c>
      <c r="E17">
        <f t="shared" si="1"/>
        <v>620</v>
      </c>
    </row>
    <row r="18" spans="1:5" ht="13.5">
      <c r="A18" s="18" t="s">
        <v>106</v>
      </c>
      <c r="B18" s="18">
        <v>62</v>
      </c>
      <c r="C18" s="19">
        <f t="shared" si="2"/>
        <v>0</v>
      </c>
      <c r="D18" s="15">
        <f t="shared" si="0"/>
        <v>1131</v>
      </c>
      <c r="E18">
        <f t="shared" si="1"/>
        <v>620</v>
      </c>
    </row>
    <row r="19" spans="1:5" ht="13.5">
      <c r="A19" s="18" t="s">
        <v>105</v>
      </c>
      <c r="B19" s="18">
        <v>63</v>
      </c>
      <c r="C19" s="19">
        <f t="shared" si="2"/>
        <v>1.6129032258064515</v>
      </c>
      <c r="D19" s="15">
        <f t="shared" si="0"/>
        <v>1194</v>
      </c>
      <c r="E19">
        <f t="shared" si="1"/>
        <v>630</v>
      </c>
    </row>
    <row r="20" spans="1:5" ht="13.5">
      <c r="A20" s="18" t="s">
        <v>104</v>
      </c>
      <c r="B20" s="18">
        <v>52</v>
      </c>
      <c r="C20" s="19">
        <f t="shared" si="2"/>
        <v>-17.46031746031746</v>
      </c>
      <c r="D20" s="15">
        <f t="shared" si="0"/>
        <v>1246</v>
      </c>
      <c r="E20">
        <f t="shared" si="1"/>
        <v>520</v>
      </c>
    </row>
    <row r="21" spans="1:5" ht="13.5">
      <c r="A21" s="18" t="s">
        <v>103</v>
      </c>
      <c r="B21" s="18">
        <v>61</v>
      </c>
      <c r="C21" s="19">
        <f t="shared" si="2"/>
        <v>17.307692307692307</v>
      </c>
      <c r="D21" s="15">
        <f t="shared" si="0"/>
        <v>1307</v>
      </c>
      <c r="E21">
        <f t="shared" si="1"/>
        <v>610</v>
      </c>
    </row>
    <row r="22" spans="1:5" ht="13.5">
      <c r="A22" s="18" t="s">
        <v>102</v>
      </c>
      <c r="B22" s="18">
        <v>55</v>
      </c>
      <c r="C22" s="19">
        <f t="shared" si="2"/>
        <v>-9.836065573770492</v>
      </c>
      <c r="D22" s="15">
        <f t="shared" si="0"/>
        <v>1362</v>
      </c>
      <c r="E22">
        <f t="shared" si="1"/>
        <v>550</v>
      </c>
    </row>
    <row r="23" spans="1:5" ht="13.5">
      <c r="A23" s="18" t="s">
        <v>101</v>
      </c>
      <c r="B23" s="18">
        <v>70</v>
      </c>
      <c r="C23" s="19">
        <f t="shared" si="2"/>
        <v>27.272727272727273</v>
      </c>
      <c r="D23" s="15">
        <f t="shared" si="0"/>
        <v>1432</v>
      </c>
      <c r="E23">
        <f t="shared" si="1"/>
        <v>700</v>
      </c>
    </row>
    <row r="24" spans="1:5" ht="13.5">
      <c r="A24" s="18" t="s">
        <v>100</v>
      </c>
      <c r="B24" s="18">
        <v>58</v>
      </c>
      <c r="C24" s="19">
        <f t="shared" si="2"/>
        <v>-17.142857142857142</v>
      </c>
      <c r="D24" s="15">
        <f t="shared" si="0"/>
        <v>1490</v>
      </c>
      <c r="E24">
        <f t="shared" si="1"/>
        <v>580</v>
      </c>
    </row>
    <row r="25" spans="1:5" ht="13.5">
      <c r="A25" s="18" t="s">
        <v>99</v>
      </c>
      <c r="B25" s="18">
        <v>67</v>
      </c>
      <c r="C25" s="19">
        <f t="shared" si="2"/>
        <v>15.517241379310345</v>
      </c>
      <c r="D25" s="15">
        <f t="shared" si="0"/>
        <v>1557</v>
      </c>
      <c r="E25">
        <f t="shared" si="1"/>
        <v>670</v>
      </c>
    </row>
    <row r="26" spans="1:5" ht="13.5">
      <c r="A26" s="18" t="s">
        <v>98</v>
      </c>
      <c r="B26" s="18">
        <v>67</v>
      </c>
      <c r="C26" s="19">
        <f t="shared" si="2"/>
        <v>0</v>
      </c>
      <c r="D26" s="15">
        <f t="shared" si="0"/>
        <v>1624</v>
      </c>
      <c r="E26">
        <f t="shared" si="1"/>
        <v>670</v>
      </c>
    </row>
    <row r="27" spans="1:5" ht="13.5">
      <c r="A27" s="18" t="s">
        <v>97</v>
      </c>
      <c r="B27" s="18">
        <v>73</v>
      </c>
      <c r="C27" s="19">
        <f t="shared" si="2"/>
        <v>8.955223880597014</v>
      </c>
      <c r="D27" s="15">
        <f t="shared" si="0"/>
        <v>1697</v>
      </c>
      <c r="E27">
        <f t="shared" si="1"/>
        <v>730</v>
      </c>
    </row>
    <row r="28" spans="1:5" ht="13.5">
      <c r="A28" s="18" t="s">
        <v>96</v>
      </c>
      <c r="B28" s="18">
        <v>68</v>
      </c>
      <c r="C28" s="19">
        <f t="shared" si="2"/>
        <v>-6.8493150684931505</v>
      </c>
      <c r="D28" s="15">
        <f t="shared" si="0"/>
        <v>1765</v>
      </c>
      <c r="E28">
        <f t="shared" si="1"/>
        <v>680</v>
      </c>
    </row>
    <row r="29" spans="1:5" ht="13.5">
      <c r="A29" s="18" t="s">
        <v>95</v>
      </c>
      <c r="B29" s="18">
        <v>75</v>
      </c>
      <c r="C29" s="19">
        <f t="shared" si="2"/>
        <v>10.294117647058824</v>
      </c>
      <c r="D29" s="15">
        <f t="shared" si="0"/>
        <v>1840</v>
      </c>
      <c r="E29">
        <f t="shared" si="1"/>
        <v>750</v>
      </c>
    </row>
    <row r="30" spans="1:5" ht="13.5">
      <c r="A30" s="18" t="s">
        <v>125</v>
      </c>
      <c r="B30" s="18">
        <v>75</v>
      </c>
      <c r="C30" s="19">
        <f>(B30-B29)*100/B29</f>
        <v>0</v>
      </c>
      <c r="D30" s="15">
        <f>B30+D29</f>
        <v>1915</v>
      </c>
      <c r="E30">
        <f t="shared" si="1"/>
        <v>750</v>
      </c>
    </row>
    <row r="31" spans="1:5" ht="13.5">
      <c r="A31" s="18" t="s">
        <v>142</v>
      </c>
      <c r="B31" s="18">
        <v>79</v>
      </c>
      <c r="C31" s="19">
        <f>(B31-B30)*100/B30</f>
        <v>5.333333333333333</v>
      </c>
      <c r="D31" s="15">
        <f>B31+D30</f>
        <v>1994</v>
      </c>
      <c r="E31">
        <f t="shared" si="1"/>
        <v>790</v>
      </c>
    </row>
    <row r="32" spans="1:5" ht="13.5">
      <c r="A32" s="18" t="s">
        <v>143</v>
      </c>
      <c r="B32" s="18">
        <v>83</v>
      </c>
      <c r="C32" s="19">
        <f>(B32-B31)*100/B31</f>
        <v>5.063291139240507</v>
      </c>
      <c r="D32" s="15">
        <f>B32+D31</f>
        <v>2077</v>
      </c>
      <c r="E32">
        <f>B32*10</f>
        <v>830</v>
      </c>
    </row>
    <row r="33" spans="1:5" ht="13.5">
      <c r="A33" s="18" t="s">
        <v>166</v>
      </c>
      <c r="B33" s="18">
        <v>93</v>
      </c>
      <c r="C33" s="19">
        <f>(B33-B32)*100/B32</f>
        <v>12.048192771084338</v>
      </c>
      <c r="D33" s="15">
        <f>B33+D32</f>
        <v>2170</v>
      </c>
      <c r="E33">
        <f>B33*10</f>
        <v>930</v>
      </c>
    </row>
    <row r="34" spans="1:5" ht="13.5">
      <c r="A34" s="18" t="s">
        <v>168</v>
      </c>
      <c r="B34" s="18">
        <v>102</v>
      </c>
      <c r="C34" s="19">
        <f>(B34-B33)*100/B33</f>
        <v>9.67741935483871</v>
      </c>
      <c r="D34" s="15">
        <f>B34+D33</f>
        <v>2272</v>
      </c>
      <c r="E34">
        <f>B34*10</f>
        <v>1020</v>
      </c>
    </row>
    <row r="35" spans="1:5" ht="13.5">
      <c r="A35" s="18" t="s">
        <v>232</v>
      </c>
      <c r="B35" s="18">
        <v>115</v>
      </c>
      <c r="C35" s="19">
        <f>(B35-B34)*100/B34</f>
        <v>12.745098039215685</v>
      </c>
      <c r="D35" s="15">
        <f>B35+D34</f>
        <v>2387</v>
      </c>
      <c r="E35">
        <f>B35*10</f>
        <v>1150</v>
      </c>
    </row>
    <row r="36" spans="1:5" ht="13.5">
      <c r="A36" s="18" t="s">
        <v>233</v>
      </c>
      <c r="B36" s="18">
        <v>121</v>
      </c>
      <c r="C36" s="19">
        <f>(B36-B35)*100/B35</f>
        <v>5.217391304347826</v>
      </c>
      <c r="D36" s="15">
        <f>B36+D35</f>
        <v>2508</v>
      </c>
      <c r="E36">
        <f>B36*10</f>
        <v>1210</v>
      </c>
    </row>
    <row r="37" spans="1:5" ht="13.5">
      <c r="A37" s="18" t="s">
        <v>234</v>
      </c>
      <c r="B37" s="18">
        <v>139</v>
      </c>
      <c r="C37" s="19">
        <f>(B37-B36)*100/B36</f>
        <v>14.87603305785124</v>
      </c>
      <c r="D37" s="15">
        <f>B37+D36</f>
        <v>2647</v>
      </c>
      <c r="E37">
        <f>B37*10</f>
        <v>1390</v>
      </c>
    </row>
    <row r="38" spans="1:5" ht="13.5">
      <c r="A38" s="18" t="s">
        <v>235</v>
      </c>
      <c r="B38" s="18"/>
      <c r="C38" s="19"/>
      <c r="D38" s="15"/>
      <c r="E38">
        <f>B38*10</f>
        <v>0</v>
      </c>
    </row>
    <row r="39" spans="1:5" ht="13.5">
      <c r="A39" s="18" t="s">
        <v>236</v>
      </c>
      <c r="B39" s="18"/>
      <c r="C39" s="19"/>
      <c r="D39" s="15"/>
      <c r="E39">
        <f>B39*10</f>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78"/>
  <sheetViews>
    <sheetView zoomScalePageLayoutView="0" workbookViewId="0" topLeftCell="A63">
      <selection activeCell="D73" sqref="D73"/>
    </sheetView>
  </sheetViews>
  <sheetFormatPr defaultColWidth="9.00390625" defaultRowHeight="13.5"/>
  <cols>
    <col min="1" max="1" width="29.625" style="0" customWidth="1"/>
    <col min="3" max="3" width="15.875" style="0" bestFit="1" customWidth="1"/>
    <col min="4" max="4" width="17.50390625" style="0" customWidth="1"/>
    <col min="5" max="5" width="17.00390625" style="0" customWidth="1"/>
  </cols>
  <sheetData>
    <row r="1" ht="17.25">
      <c r="A1" s="22" t="s">
        <v>144</v>
      </c>
    </row>
    <row r="3" s="24" customFormat="1" ht="19.5" customHeight="1">
      <c r="A3" s="23" t="s">
        <v>145</v>
      </c>
    </row>
    <row r="4" spans="1:5" s="27" customFormat="1" ht="29.25" customHeight="1">
      <c r="A4" s="25" t="s">
        <v>146</v>
      </c>
      <c r="B4" s="26" t="s">
        <v>147</v>
      </c>
      <c r="C4" s="25" t="s">
        <v>148</v>
      </c>
      <c r="D4" s="25" t="s">
        <v>149</v>
      </c>
      <c r="E4" s="25" t="s">
        <v>150</v>
      </c>
    </row>
    <row r="5" spans="1:5" ht="13.5">
      <c r="A5" s="28" t="s">
        <v>151</v>
      </c>
      <c r="B5" s="29">
        <v>2404</v>
      </c>
      <c r="C5" s="15">
        <v>1300</v>
      </c>
      <c r="D5" s="15">
        <v>1050</v>
      </c>
      <c r="E5" s="15">
        <v>54</v>
      </c>
    </row>
    <row r="6" spans="1:5" ht="13.5">
      <c r="A6" s="28" t="s">
        <v>152</v>
      </c>
      <c r="B6" s="29">
        <v>1843</v>
      </c>
      <c r="C6" s="15">
        <v>383</v>
      </c>
      <c r="D6" s="15">
        <v>1112</v>
      </c>
      <c r="E6" s="15">
        <v>348</v>
      </c>
    </row>
    <row r="7" spans="1:5" ht="13.5">
      <c r="A7" s="28" t="s">
        <v>153</v>
      </c>
      <c r="B7" s="29">
        <v>7533</v>
      </c>
      <c r="C7" s="15">
        <v>4374</v>
      </c>
      <c r="D7" s="15">
        <v>2934</v>
      </c>
      <c r="E7" s="15">
        <v>225</v>
      </c>
    </row>
    <row r="8" spans="1:5" ht="13.5">
      <c r="A8" s="28" t="s">
        <v>152</v>
      </c>
      <c r="B8" s="29">
        <v>1843</v>
      </c>
      <c r="C8" s="15">
        <v>383</v>
      </c>
      <c r="D8" s="15">
        <v>1112</v>
      </c>
      <c r="E8" s="15">
        <v>348</v>
      </c>
    </row>
    <row r="10" s="24" customFormat="1" ht="19.5" customHeight="1">
      <c r="A10" s="23" t="s">
        <v>154</v>
      </c>
    </row>
    <row r="11" spans="1:5" s="27" customFormat="1" ht="33" customHeight="1">
      <c r="A11" s="25" t="s">
        <v>146</v>
      </c>
      <c r="B11" s="26" t="s">
        <v>147</v>
      </c>
      <c r="C11" s="25" t="s">
        <v>148</v>
      </c>
      <c r="D11" s="25" t="s">
        <v>149</v>
      </c>
      <c r="E11" s="25" t="s">
        <v>150</v>
      </c>
    </row>
    <row r="12" spans="1:5" ht="13.5">
      <c r="A12" s="28" t="s">
        <v>155</v>
      </c>
      <c r="B12" s="29">
        <v>2047</v>
      </c>
      <c r="C12" s="15">
        <v>1167</v>
      </c>
      <c r="D12" s="15">
        <v>831</v>
      </c>
      <c r="E12" s="15">
        <v>49</v>
      </c>
    </row>
    <row r="13" spans="1:5" ht="13.5">
      <c r="A13" s="28" t="s">
        <v>152</v>
      </c>
      <c r="B13" s="29">
        <v>1836</v>
      </c>
      <c r="C13" s="15">
        <v>396</v>
      </c>
      <c r="D13" s="15">
        <v>1090</v>
      </c>
      <c r="E13" s="15">
        <v>350</v>
      </c>
    </row>
    <row r="14" spans="1:5" ht="13.5">
      <c r="A14" s="28" t="s">
        <v>156</v>
      </c>
      <c r="B14" s="29">
        <v>7438</v>
      </c>
      <c r="C14" s="15">
        <v>4389</v>
      </c>
      <c r="D14" s="15">
        <v>2842</v>
      </c>
      <c r="E14" s="15">
        <v>207</v>
      </c>
    </row>
    <row r="15" spans="1:5" ht="13.5">
      <c r="A15" s="28" t="s">
        <v>152</v>
      </c>
      <c r="B15" s="29">
        <v>1836</v>
      </c>
      <c r="C15" s="15">
        <v>396</v>
      </c>
      <c r="D15" s="15">
        <v>1090</v>
      </c>
      <c r="E15" s="15">
        <v>350</v>
      </c>
    </row>
    <row r="17" s="24" customFormat="1" ht="19.5" customHeight="1">
      <c r="A17" s="23" t="s">
        <v>157</v>
      </c>
    </row>
    <row r="18" spans="1:5" s="27" customFormat="1" ht="30.75" customHeight="1">
      <c r="A18" s="25" t="s">
        <v>146</v>
      </c>
      <c r="B18" s="26" t="s">
        <v>147</v>
      </c>
      <c r="C18" s="25" t="s">
        <v>148</v>
      </c>
      <c r="D18" s="25" t="s">
        <v>149</v>
      </c>
      <c r="E18" s="25" t="s">
        <v>150</v>
      </c>
    </row>
    <row r="19" spans="1:5" ht="13.5">
      <c r="A19" s="28" t="s">
        <v>158</v>
      </c>
      <c r="B19" s="29">
        <v>2307</v>
      </c>
      <c r="C19" s="15">
        <v>1265</v>
      </c>
      <c r="D19" s="15">
        <v>972</v>
      </c>
      <c r="E19" s="15">
        <v>70</v>
      </c>
    </row>
    <row r="20" spans="1:5" ht="13.5">
      <c r="A20" s="28" t="s">
        <v>152</v>
      </c>
      <c r="B20" s="29">
        <v>1848</v>
      </c>
      <c r="C20" s="15">
        <v>389</v>
      </c>
      <c r="D20" s="15">
        <v>1085</v>
      </c>
      <c r="E20" s="15">
        <v>374</v>
      </c>
    </row>
    <row r="21" spans="1:5" ht="13.5">
      <c r="A21" s="28" t="s">
        <v>159</v>
      </c>
      <c r="B21" s="29">
        <v>7611</v>
      </c>
      <c r="C21" s="15">
        <v>4350</v>
      </c>
      <c r="D21" s="15">
        <v>3009</v>
      </c>
      <c r="E21" s="15">
        <v>252</v>
      </c>
    </row>
    <row r="22" spans="1:5" ht="13.5">
      <c r="A22" s="28" t="s">
        <v>152</v>
      </c>
      <c r="B22" s="29">
        <v>1847</v>
      </c>
      <c r="C22" s="15">
        <v>388</v>
      </c>
      <c r="D22" s="15">
        <v>1085</v>
      </c>
      <c r="E22" s="15">
        <v>374</v>
      </c>
    </row>
    <row r="24" s="24" customFormat="1" ht="19.5" customHeight="1">
      <c r="A24" s="23" t="s">
        <v>160</v>
      </c>
    </row>
    <row r="25" spans="1:5" s="27" customFormat="1" ht="31.5" customHeight="1">
      <c r="A25" s="25" t="s">
        <v>146</v>
      </c>
      <c r="B25" s="26" t="s">
        <v>147</v>
      </c>
      <c r="C25" s="25" t="s">
        <v>148</v>
      </c>
      <c r="D25" s="25" t="s">
        <v>149</v>
      </c>
      <c r="E25" s="25" t="s">
        <v>150</v>
      </c>
    </row>
    <row r="26" spans="1:5" ht="13.5">
      <c r="A26" s="28" t="s">
        <v>161</v>
      </c>
      <c r="B26" s="29">
        <v>1856</v>
      </c>
      <c r="C26" s="15">
        <v>1105</v>
      </c>
      <c r="D26" s="15">
        <v>710</v>
      </c>
      <c r="E26" s="15">
        <v>41</v>
      </c>
    </row>
    <row r="27" spans="1:5" ht="13.5">
      <c r="A27" s="28" t="s">
        <v>152</v>
      </c>
      <c r="B27" s="29">
        <v>1862</v>
      </c>
      <c r="C27" s="15">
        <v>393</v>
      </c>
      <c r="D27" s="15">
        <v>1093</v>
      </c>
      <c r="E27" s="15">
        <v>376</v>
      </c>
    </row>
    <row r="28" spans="1:5" ht="13.5">
      <c r="A28" s="28" t="s">
        <v>162</v>
      </c>
      <c r="B28" s="29">
        <v>7640</v>
      </c>
      <c r="C28" s="15">
        <v>4529</v>
      </c>
      <c r="D28" s="15">
        <v>2907</v>
      </c>
      <c r="E28" s="15">
        <v>204</v>
      </c>
    </row>
    <row r="29" spans="1:5" ht="13.5">
      <c r="A29" s="28" t="s">
        <v>152</v>
      </c>
      <c r="B29" s="29">
        <v>1864</v>
      </c>
      <c r="C29" s="15">
        <v>394</v>
      </c>
      <c r="D29" s="15">
        <v>1093</v>
      </c>
      <c r="E29" s="15">
        <v>377</v>
      </c>
    </row>
    <row r="31" spans="1:5" ht="32.25" customHeight="1">
      <c r="A31" s="55" t="s">
        <v>163</v>
      </c>
      <c r="B31" s="55"/>
      <c r="C31" s="55"/>
      <c r="D31" s="55"/>
      <c r="E31" s="55"/>
    </row>
    <row r="32" ht="15.75" customHeight="1">
      <c r="A32" s="30" t="s">
        <v>164</v>
      </c>
    </row>
    <row r="33" spans="1:5" ht="34.5" customHeight="1">
      <c r="A33" s="55" t="s">
        <v>165</v>
      </c>
      <c r="B33" s="55"/>
      <c r="C33" s="55"/>
      <c r="D33" s="55"/>
      <c r="E33" s="55"/>
    </row>
    <row r="36" spans="1:5" ht="14.25">
      <c r="A36" s="23" t="s">
        <v>181</v>
      </c>
      <c r="B36" s="24"/>
      <c r="C36" s="24"/>
      <c r="D36" s="24"/>
      <c r="E36" s="24"/>
    </row>
    <row r="37" spans="1:5" ht="27">
      <c r="A37" s="25" t="s">
        <v>146</v>
      </c>
      <c r="B37" s="26" t="s">
        <v>147</v>
      </c>
      <c r="C37" s="25" t="s">
        <v>148</v>
      </c>
      <c r="D37" s="25" t="s">
        <v>149</v>
      </c>
      <c r="E37" s="25" t="s">
        <v>150</v>
      </c>
    </row>
    <row r="38" spans="1:5" ht="13.5">
      <c r="A38" s="28" t="s">
        <v>182</v>
      </c>
      <c r="B38" s="29">
        <v>1971</v>
      </c>
      <c r="C38" s="15">
        <v>1168</v>
      </c>
      <c r="D38" s="15">
        <v>762</v>
      </c>
      <c r="E38" s="15">
        <v>41</v>
      </c>
    </row>
    <row r="39" spans="1:5" ht="13.5">
      <c r="A39" s="28" t="s">
        <v>152</v>
      </c>
      <c r="B39" s="29">
        <v>1900</v>
      </c>
      <c r="C39" s="15">
        <v>394</v>
      </c>
      <c r="D39" s="15">
        <v>1118</v>
      </c>
      <c r="E39" s="15">
        <v>388</v>
      </c>
    </row>
    <row r="40" spans="1:5" ht="13.5">
      <c r="A40" s="28" t="s">
        <v>183</v>
      </c>
      <c r="B40" s="29">
        <v>7898</v>
      </c>
      <c r="C40" s="15">
        <v>4651</v>
      </c>
      <c r="D40" s="15">
        <v>3008</v>
      </c>
      <c r="E40" s="15">
        <v>239</v>
      </c>
    </row>
    <row r="41" spans="1:5" ht="13.5">
      <c r="A41" s="28" t="s">
        <v>152</v>
      </c>
      <c r="B41" s="29">
        <v>1900</v>
      </c>
      <c r="C41" s="15">
        <v>394</v>
      </c>
      <c r="D41" s="15">
        <v>1118</v>
      </c>
      <c r="E41" s="15">
        <v>388</v>
      </c>
    </row>
    <row r="43" ht="13.5">
      <c r="A43" s="30" t="s">
        <v>184</v>
      </c>
    </row>
    <row r="44" ht="13.5">
      <c r="A44" s="30" t="s">
        <v>185</v>
      </c>
    </row>
    <row r="45" spans="1:5" ht="28.5" customHeight="1">
      <c r="A45" s="55" t="s">
        <v>186</v>
      </c>
      <c r="B45" s="55"/>
      <c r="C45" s="55"/>
      <c r="D45" s="55"/>
      <c r="E45" s="55"/>
    </row>
    <row r="48" spans="1:5" ht="14.25">
      <c r="A48" s="23" t="s">
        <v>237</v>
      </c>
      <c r="B48" s="24"/>
      <c r="C48" s="24"/>
      <c r="D48" s="24"/>
      <c r="E48" s="24"/>
    </row>
    <row r="49" spans="1:5" ht="27">
      <c r="A49" s="25" t="s">
        <v>146</v>
      </c>
      <c r="B49" s="26" t="s">
        <v>147</v>
      </c>
      <c r="C49" s="25" t="s">
        <v>148</v>
      </c>
      <c r="D49" s="25" t="s">
        <v>149</v>
      </c>
      <c r="E49" s="25" t="s">
        <v>150</v>
      </c>
    </row>
    <row r="50" spans="1:5" ht="13.5">
      <c r="A50" s="28" t="s">
        <v>238</v>
      </c>
      <c r="B50" s="29">
        <v>1971</v>
      </c>
      <c r="C50" s="15">
        <v>1168</v>
      </c>
      <c r="D50" s="15">
        <v>762</v>
      </c>
      <c r="E50" s="15">
        <v>41</v>
      </c>
    </row>
    <row r="51" spans="1:5" ht="13.5">
      <c r="A51" s="28" t="s">
        <v>152</v>
      </c>
      <c r="B51" s="29">
        <v>1900</v>
      </c>
      <c r="C51" s="15">
        <v>394</v>
      </c>
      <c r="D51" s="15">
        <v>1118</v>
      </c>
      <c r="E51" s="15">
        <v>388</v>
      </c>
    </row>
    <row r="52" spans="1:5" ht="13.5">
      <c r="A52" s="28" t="s">
        <v>239</v>
      </c>
      <c r="B52" s="29">
        <v>7898</v>
      </c>
      <c r="C52" s="15">
        <v>4651</v>
      </c>
      <c r="D52" s="15">
        <v>3008</v>
      </c>
      <c r="E52" s="15">
        <v>239</v>
      </c>
    </row>
    <row r="53" spans="1:5" ht="13.5">
      <c r="A53" s="28" t="s">
        <v>152</v>
      </c>
      <c r="B53" s="29">
        <v>1900</v>
      </c>
      <c r="C53" s="15">
        <v>394</v>
      </c>
      <c r="D53" s="15">
        <v>1118</v>
      </c>
      <c r="E53" s="15">
        <v>388</v>
      </c>
    </row>
    <row r="55" spans="1:5" ht="14.25">
      <c r="A55" s="23" t="s">
        <v>240</v>
      </c>
      <c r="B55" s="24"/>
      <c r="C55" s="24"/>
      <c r="D55" s="24"/>
      <c r="E55" s="24"/>
    </row>
    <row r="56" spans="1:5" ht="27">
      <c r="A56" s="25" t="s">
        <v>146</v>
      </c>
      <c r="B56" s="26" t="s">
        <v>147</v>
      </c>
      <c r="C56" s="25" t="s">
        <v>148</v>
      </c>
      <c r="D56" s="25" t="s">
        <v>149</v>
      </c>
      <c r="E56" s="25" t="s">
        <v>150</v>
      </c>
    </row>
    <row r="57" spans="1:5" ht="13.5">
      <c r="A57" s="28" t="s">
        <v>241</v>
      </c>
      <c r="B57" s="29">
        <v>1871</v>
      </c>
      <c r="C57" s="15">
        <v>1070</v>
      </c>
      <c r="D57" s="15">
        <v>749</v>
      </c>
      <c r="E57" s="15">
        <v>52</v>
      </c>
    </row>
    <row r="58" spans="1:5" ht="13.5">
      <c r="A58" s="28" t="s">
        <v>152</v>
      </c>
      <c r="B58" s="29">
        <v>1942</v>
      </c>
      <c r="C58" s="15">
        <v>388</v>
      </c>
      <c r="D58" s="15">
        <v>1138</v>
      </c>
      <c r="E58" s="15">
        <v>416</v>
      </c>
    </row>
    <row r="59" spans="1:5" ht="13.5">
      <c r="A59" s="28" t="s">
        <v>242</v>
      </c>
      <c r="B59" s="29">
        <v>7831</v>
      </c>
      <c r="C59" s="15">
        <v>4591</v>
      </c>
      <c r="D59" s="15">
        <v>2997</v>
      </c>
      <c r="E59" s="15">
        <v>243</v>
      </c>
    </row>
    <row r="60" spans="1:5" ht="13.5">
      <c r="A60" s="28" t="s">
        <v>152</v>
      </c>
      <c r="B60" s="29">
        <v>1942</v>
      </c>
      <c r="C60" s="15">
        <v>388</v>
      </c>
      <c r="D60" s="15">
        <v>1138</v>
      </c>
      <c r="E60" s="15">
        <v>416</v>
      </c>
    </row>
    <row r="62" spans="1:5" ht="14.25">
      <c r="A62" s="23" t="s">
        <v>243</v>
      </c>
      <c r="B62" s="24"/>
      <c r="C62" s="24"/>
      <c r="D62" s="24"/>
      <c r="E62" s="24"/>
    </row>
    <row r="63" spans="1:5" ht="27">
      <c r="A63" s="25" t="s">
        <v>146</v>
      </c>
      <c r="B63" s="26" t="s">
        <v>147</v>
      </c>
      <c r="C63" s="25" t="s">
        <v>148</v>
      </c>
      <c r="D63" s="25" t="s">
        <v>149</v>
      </c>
      <c r="E63" s="25" t="s">
        <v>150</v>
      </c>
    </row>
    <row r="64" spans="1:5" ht="13.5">
      <c r="A64" s="28" t="s">
        <v>244</v>
      </c>
      <c r="B64" s="29">
        <v>2025</v>
      </c>
      <c r="C64" s="15">
        <v>1179</v>
      </c>
      <c r="D64" s="15">
        <v>793</v>
      </c>
      <c r="E64" s="15">
        <v>53</v>
      </c>
    </row>
    <row r="65" spans="1:5" ht="13.5">
      <c r="A65" s="28" t="s">
        <v>152</v>
      </c>
      <c r="B65" s="29">
        <v>1943</v>
      </c>
      <c r="C65" s="15">
        <v>388</v>
      </c>
      <c r="D65" s="15">
        <v>1147</v>
      </c>
      <c r="E65" s="15">
        <v>408</v>
      </c>
    </row>
    <row r="66" spans="1:5" ht="13.5">
      <c r="A66" s="28" t="s">
        <v>245</v>
      </c>
      <c r="B66" s="29">
        <v>8067</v>
      </c>
      <c r="C66" s="15">
        <v>4798</v>
      </c>
      <c r="D66" s="15">
        <v>3054</v>
      </c>
      <c r="E66" s="15">
        <v>215</v>
      </c>
    </row>
    <row r="67" spans="1:5" ht="13.5">
      <c r="A67" s="28" t="s">
        <v>152</v>
      </c>
      <c r="B67" s="29">
        <v>1943</v>
      </c>
      <c r="C67" s="15">
        <v>388</v>
      </c>
      <c r="D67" s="15">
        <v>1147</v>
      </c>
      <c r="E67" s="15">
        <v>408</v>
      </c>
    </row>
    <row r="69" spans="1:5" ht="14.25">
      <c r="A69" s="23" t="s">
        <v>246</v>
      </c>
      <c r="B69" s="24"/>
      <c r="C69" s="24"/>
      <c r="D69" s="24"/>
      <c r="E69" s="24"/>
    </row>
    <row r="70" spans="1:5" ht="27">
      <c r="A70" s="25" t="s">
        <v>146</v>
      </c>
      <c r="B70" s="26" t="s">
        <v>147</v>
      </c>
      <c r="C70" s="25" t="s">
        <v>148</v>
      </c>
      <c r="D70" s="25" t="s">
        <v>149</v>
      </c>
      <c r="E70" s="25" t="s">
        <v>150</v>
      </c>
    </row>
    <row r="71" spans="1:5" ht="13.5">
      <c r="A71" s="28" t="s">
        <v>247</v>
      </c>
      <c r="B71" s="29">
        <v>1602</v>
      </c>
      <c r="C71" s="15">
        <v>914</v>
      </c>
      <c r="D71" s="15">
        <v>655</v>
      </c>
      <c r="E71" s="15">
        <v>33</v>
      </c>
    </row>
    <row r="72" spans="1:5" ht="13.5">
      <c r="A72" s="28" t="s">
        <v>152</v>
      </c>
      <c r="B72" s="29">
        <v>1874</v>
      </c>
      <c r="C72" s="15">
        <v>381</v>
      </c>
      <c r="D72" s="15">
        <v>1108</v>
      </c>
      <c r="E72" s="15">
        <v>385</v>
      </c>
    </row>
    <row r="73" spans="1:5" ht="13.5">
      <c r="A73" s="28" t="s">
        <v>248</v>
      </c>
      <c r="B73" s="29">
        <v>7455</v>
      </c>
      <c r="C73" s="15">
        <v>4398</v>
      </c>
      <c r="D73" s="15">
        <v>2830</v>
      </c>
      <c r="E73" s="15">
        <v>227</v>
      </c>
    </row>
    <row r="74" spans="1:5" ht="13.5">
      <c r="A74" s="28" t="s">
        <v>152</v>
      </c>
      <c r="B74" s="29">
        <v>1869</v>
      </c>
      <c r="C74" s="15">
        <v>378</v>
      </c>
      <c r="D74" s="15">
        <v>1106</v>
      </c>
      <c r="E74" s="15">
        <v>385</v>
      </c>
    </row>
    <row r="76" spans="1:5" ht="26.25" customHeight="1">
      <c r="A76" s="55" t="s">
        <v>249</v>
      </c>
      <c r="B76" s="55"/>
      <c r="C76" s="55"/>
      <c r="D76" s="55"/>
      <c r="E76" s="55"/>
    </row>
    <row r="77" ht="13.5">
      <c r="A77" s="30" t="s">
        <v>250</v>
      </c>
    </row>
    <row r="78" spans="1:5" ht="13.5">
      <c r="A78" s="55" t="s">
        <v>251</v>
      </c>
      <c r="B78" s="55"/>
      <c r="C78" s="55"/>
      <c r="D78" s="55"/>
      <c r="E78" s="55"/>
    </row>
  </sheetData>
  <sheetProtection/>
  <mergeCells count="5">
    <mergeCell ref="A31:E31"/>
    <mergeCell ref="A33:E33"/>
    <mergeCell ref="A45:E45"/>
    <mergeCell ref="A76:E76"/>
    <mergeCell ref="A78:E78"/>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B27">
      <selection activeCell="G26" sqref="G26"/>
    </sheetView>
  </sheetViews>
  <sheetFormatPr defaultColWidth="9.00390625" defaultRowHeight="13.5"/>
  <cols>
    <col min="1" max="1" width="13.50390625" style="30" customWidth="1"/>
    <col min="2" max="2" width="14.75390625" style="30" customWidth="1"/>
    <col min="3" max="3" width="15.125" style="30" bestFit="1" customWidth="1"/>
    <col min="4" max="4" width="7.125" style="30" bestFit="1" customWidth="1"/>
    <col min="5" max="6" width="15.125" style="30" bestFit="1" customWidth="1"/>
    <col min="7" max="7" width="7.125" style="30" bestFit="1" customWidth="1"/>
    <col min="8" max="9" width="15.125" style="30" bestFit="1" customWidth="1"/>
    <col min="10" max="10" width="7.125" style="30" bestFit="1" customWidth="1"/>
    <col min="11" max="12" width="15.125" style="30" bestFit="1" customWidth="1"/>
    <col min="13" max="13" width="7.125" style="30" bestFit="1" customWidth="1"/>
    <col min="14" max="16384" width="9.00390625" style="30" customWidth="1"/>
  </cols>
  <sheetData>
    <row r="1" ht="17.25">
      <c r="A1" s="22" t="s">
        <v>208</v>
      </c>
    </row>
    <row r="3" spans="1:13" s="46" customFormat="1" ht="13.5">
      <c r="A3" s="44" t="s">
        <v>146</v>
      </c>
      <c r="B3" s="56" t="s">
        <v>147</v>
      </c>
      <c r="C3" s="56"/>
      <c r="D3" s="56"/>
      <c r="E3" s="56" t="s">
        <v>203</v>
      </c>
      <c r="F3" s="56"/>
      <c r="G3" s="56"/>
      <c r="H3" s="56" t="s">
        <v>205</v>
      </c>
      <c r="I3" s="56"/>
      <c r="J3" s="56"/>
      <c r="K3" s="56" t="s">
        <v>150</v>
      </c>
      <c r="L3" s="56"/>
      <c r="M3" s="56"/>
    </row>
    <row r="4" spans="1:13" s="46" customFormat="1" ht="13.5">
      <c r="A4" s="44"/>
      <c r="B4" s="44" t="s">
        <v>201</v>
      </c>
      <c r="C4" s="44" t="s">
        <v>202</v>
      </c>
      <c r="D4" s="45" t="s">
        <v>204</v>
      </c>
      <c r="E4" s="44" t="s">
        <v>201</v>
      </c>
      <c r="F4" s="44" t="s">
        <v>202</v>
      </c>
      <c r="G4" s="45" t="s">
        <v>204</v>
      </c>
      <c r="H4" s="44" t="s">
        <v>201</v>
      </c>
      <c r="I4" s="44" t="s">
        <v>202</v>
      </c>
      <c r="J4" s="45" t="s">
        <v>204</v>
      </c>
      <c r="K4" s="44" t="s">
        <v>201</v>
      </c>
      <c r="L4" s="44" t="s">
        <v>202</v>
      </c>
      <c r="M4" s="45" t="s">
        <v>204</v>
      </c>
    </row>
    <row r="5" spans="1:13" s="46" customFormat="1" ht="13.5">
      <c r="A5" s="39" t="s">
        <v>221</v>
      </c>
      <c r="B5" s="48">
        <v>2289</v>
      </c>
      <c r="C5" s="48">
        <v>6820</v>
      </c>
      <c r="D5" s="48">
        <v>1809</v>
      </c>
      <c r="E5" s="48">
        <v>915</v>
      </c>
      <c r="F5" s="48">
        <v>2718</v>
      </c>
      <c r="G5" s="48">
        <v>208</v>
      </c>
      <c r="H5" s="48">
        <v>1321</v>
      </c>
      <c r="I5" s="48">
        <v>3877</v>
      </c>
      <c r="J5" s="48">
        <v>1248</v>
      </c>
      <c r="K5" s="48">
        <v>53</v>
      </c>
      <c r="L5" s="48">
        <v>225</v>
      </c>
      <c r="M5" s="48">
        <v>353</v>
      </c>
    </row>
    <row r="6" spans="1:13" s="46" customFormat="1" ht="13.5">
      <c r="A6" s="39" t="s">
        <v>222</v>
      </c>
      <c r="B6" s="48">
        <v>2474</v>
      </c>
      <c r="C6" s="48">
        <v>7123</v>
      </c>
      <c r="D6" s="48">
        <v>1768</v>
      </c>
      <c r="E6" s="48">
        <v>950</v>
      </c>
      <c r="F6" s="48">
        <v>2875</v>
      </c>
      <c r="G6" s="48">
        <v>207</v>
      </c>
      <c r="H6" s="48">
        <v>1466</v>
      </c>
      <c r="I6" s="48">
        <v>4010</v>
      </c>
      <c r="J6" s="48">
        <v>1212</v>
      </c>
      <c r="K6" s="48">
        <v>58</v>
      </c>
      <c r="L6" s="48">
        <v>238</v>
      </c>
      <c r="M6" s="48">
        <v>349</v>
      </c>
    </row>
    <row r="7" spans="1:13" ht="13.5">
      <c r="A7" s="39" t="s">
        <v>212</v>
      </c>
      <c r="B7" s="43">
        <v>1952</v>
      </c>
      <c r="C7" s="43">
        <v>6575</v>
      </c>
      <c r="D7" s="43">
        <v>1756</v>
      </c>
      <c r="E7" s="43">
        <v>1075</v>
      </c>
      <c r="F7" s="43">
        <v>3485</v>
      </c>
      <c r="G7" s="43">
        <v>358</v>
      </c>
      <c r="H7" s="43">
        <v>833</v>
      </c>
      <c r="I7" s="43">
        <v>2900</v>
      </c>
      <c r="J7" s="43">
        <v>1053</v>
      </c>
      <c r="K7" s="43">
        <v>44</v>
      </c>
      <c r="L7" s="43">
        <v>190</v>
      </c>
      <c r="M7" s="43">
        <v>345</v>
      </c>
    </row>
    <row r="8" spans="1:13" ht="13.5">
      <c r="A8" s="39" t="s">
        <v>213</v>
      </c>
      <c r="B8" s="43">
        <v>2189</v>
      </c>
      <c r="C8" s="43">
        <v>6810</v>
      </c>
      <c r="D8" s="43">
        <v>1763</v>
      </c>
      <c r="E8" s="43">
        <v>1194</v>
      </c>
      <c r="F8" s="43">
        <v>3706</v>
      </c>
      <c r="G8" s="43">
        <v>360</v>
      </c>
      <c r="H8" s="43">
        <v>941</v>
      </c>
      <c r="I8" s="43">
        <v>2866</v>
      </c>
      <c r="J8" s="43">
        <v>1049</v>
      </c>
      <c r="K8" s="43">
        <v>54</v>
      </c>
      <c r="L8" s="43">
        <v>238</v>
      </c>
      <c r="M8" s="43">
        <v>354</v>
      </c>
    </row>
    <row r="9" spans="1:13" ht="13.5">
      <c r="A9" s="39" t="s">
        <v>214</v>
      </c>
      <c r="B9" s="43">
        <v>2041</v>
      </c>
      <c r="C9" s="43">
        <v>6562</v>
      </c>
      <c r="D9" s="43">
        <v>1788</v>
      </c>
      <c r="E9" s="43">
        <v>1114</v>
      </c>
      <c r="F9" s="43">
        <v>3580</v>
      </c>
      <c r="G9" s="43">
        <v>361</v>
      </c>
      <c r="H9" s="43">
        <v>871</v>
      </c>
      <c r="I9" s="43">
        <v>2774</v>
      </c>
      <c r="J9" s="43">
        <v>1064</v>
      </c>
      <c r="K9" s="43">
        <v>56</v>
      </c>
      <c r="L9" s="43">
        <v>208</v>
      </c>
      <c r="M9" s="43">
        <v>363</v>
      </c>
    </row>
    <row r="10" spans="1:13" ht="13.5">
      <c r="A10" s="39" t="s">
        <v>215</v>
      </c>
      <c r="B10" s="43">
        <v>2329</v>
      </c>
      <c r="C10" s="43">
        <v>7095</v>
      </c>
      <c r="D10" s="43">
        <v>1771</v>
      </c>
      <c r="E10" s="43">
        <v>1220</v>
      </c>
      <c r="F10" s="43">
        <v>3838</v>
      </c>
      <c r="G10" s="43">
        <v>364</v>
      </c>
      <c r="H10" s="43">
        <v>1037</v>
      </c>
      <c r="I10" s="43">
        <v>3008</v>
      </c>
      <c r="J10" s="43">
        <v>1063</v>
      </c>
      <c r="K10" s="43">
        <v>72</v>
      </c>
      <c r="L10" s="43">
        <v>249</v>
      </c>
      <c r="M10" s="43">
        <v>344</v>
      </c>
    </row>
    <row r="11" spans="1:13" ht="13.5">
      <c r="A11" s="39" t="s">
        <v>216</v>
      </c>
      <c r="B11" s="43">
        <v>2019</v>
      </c>
      <c r="C11" s="43">
        <v>6415</v>
      </c>
      <c r="D11" s="43">
        <v>1754</v>
      </c>
      <c r="E11" s="43">
        <v>1080</v>
      </c>
      <c r="F11" s="43">
        <v>3538</v>
      </c>
      <c r="G11" s="43">
        <v>357</v>
      </c>
      <c r="H11" s="43">
        <v>891</v>
      </c>
      <c r="I11" s="43">
        <v>2673</v>
      </c>
      <c r="J11" s="43">
        <v>1059</v>
      </c>
      <c r="K11" s="43">
        <v>48</v>
      </c>
      <c r="L11" s="43">
        <v>204</v>
      </c>
      <c r="M11" s="43">
        <v>338</v>
      </c>
    </row>
    <row r="12" spans="1:13" ht="13.5">
      <c r="A12" s="39" t="s">
        <v>217</v>
      </c>
      <c r="B12" s="43">
        <v>2295</v>
      </c>
      <c r="C12" s="43">
        <v>6749</v>
      </c>
      <c r="D12" s="43">
        <v>1752</v>
      </c>
      <c r="E12" s="43">
        <v>1288</v>
      </c>
      <c r="F12" s="43">
        <v>3909</v>
      </c>
      <c r="G12" s="43">
        <v>376</v>
      </c>
      <c r="H12" s="43">
        <v>954</v>
      </c>
      <c r="I12" s="43">
        <v>2639</v>
      </c>
      <c r="J12" s="43">
        <v>1022</v>
      </c>
      <c r="K12" s="43">
        <v>53</v>
      </c>
      <c r="L12" s="43">
        <v>201</v>
      </c>
      <c r="M12" s="43">
        <v>354</v>
      </c>
    </row>
    <row r="13" spans="1:13" ht="13.5">
      <c r="A13" s="39" t="s">
        <v>218</v>
      </c>
      <c r="B13" s="43">
        <v>2139</v>
      </c>
      <c r="C13" s="43">
        <v>6850</v>
      </c>
      <c r="D13" s="43">
        <v>1756</v>
      </c>
      <c r="E13" s="43">
        <v>1150</v>
      </c>
      <c r="F13" s="43">
        <v>3940</v>
      </c>
      <c r="G13" s="43">
        <v>373</v>
      </c>
      <c r="H13" s="43">
        <v>930</v>
      </c>
      <c r="I13" s="43">
        <v>2699</v>
      </c>
      <c r="J13" s="43">
        <v>1034</v>
      </c>
      <c r="K13" s="43">
        <v>59</v>
      </c>
      <c r="L13" s="43">
        <v>211</v>
      </c>
      <c r="M13" s="43">
        <v>349</v>
      </c>
    </row>
    <row r="14" spans="1:13" ht="13.5">
      <c r="A14" s="39" t="s">
        <v>219</v>
      </c>
      <c r="B14" s="43">
        <v>2327</v>
      </c>
      <c r="C14" s="43">
        <v>7210</v>
      </c>
      <c r="D14" s="43">
        <v>1741</v>
      </c>
      <c r="E14" s="43">
        <v>1259</v>
      </c>
      <c r="F14" s="43">
        <v>4137</v>
      </c>
      <c r="G14" s="43">
        <v>372</v>
      </c>
      <c r="H14" s="43">
        <v>997</v>
      </c>
      <c r="I14" s="43">
        <v>2818</v>
      </c>
      <c r="J14" s="43">
        <v>1033</v>
      </c>
      <c r="K14" s="43">
        <v>71</v>
      </c>
      <c r="L14" s="43">
        <v>255</v>
      </c>
      <c r="M14" s="43">
        <v>336</v>
      </c>
    </row>
    <row r="15" spans="1:13" ht="13.5">
      <c r="A15" s="39" t="s">
        <v>220</v>
      </c>
      <c r="B15" s="43">
        <v>2138</v>
      </c>
      <c r="C15" s="43">
        <v>7094</v>
      </c>
      <c r="D15" s="43">
        <v>1777</v>
      </c>
      <c r="E15" s="43">
        <v>1180</v>
      </c>
      <c r="F15" s="43">
        <v>4154</v>
      </c>
      <c r="G15" s="43">
        <v>377</v>
      </c>
      <c r="H15" s="43">
        <v>913</v>
      </c>
      <c r="I15" s="43">
        <v>2733</v>
      </c>
      <c r="J15" s="43">
        <v>1063</v>
      </c>
      <c r="K15" s="43">
        <v>45</v>
      </c>
      <c r="L15" s="43">
        <v>207</v>
      </c>
      <c r="M15" s="43">
        <v>337</v>
      </c>
    </row>
    <row r="16" spans="1:13" ht="13.5">
      <c r="A16" s="47" t="s">
        <v>206</v>
      </c>
      <c r="B16" s="43">
        <v>2404</v>
      </c>
      <c r="C16" s="43">
        <v>7533</v>
      </c>
      <c r="D16" s="43">
        <v>1843</v>
      </c>
      <c r="E16" s="43">
        <v>1300</v>
      </c>
      <c r="F16" s="43">
        <v>4374</v>
      </c>
      <c r="G16" s="43">
        <v>383</v>
      </c>
      <c r="H16" s="43">
        <v>1050</v>
      </c>
      <c r="I16" s="43">
        <v>2934</v>
      </c>
      <c r="J16" s="43">
        <v>1112</v>
      </c>
      <c r="K16" s="43">
        <v>54</v>
      </c>
      <c r="L16" s="43">
        <v>225</v>
      </c>
      <c r="M16" s="43">
        <v>348</v>
      </c>
    </row>
    <row r="17" spans="1:13" ht="13.5">
      <c r="A17" s="47" t="s">
        <v>207</v>
      </c>
      <c r="B17" s="43">
        <v>2047</v>
      </c>
      <c r="C17" s="43">
        <v>7438</v>
      </c>
      <c r="D17" s="43">
        <v>1836</v>
      </c>
      <c r="E17" s="43">
        <v>1167</v>
      </c>
      <c r="F17" s="43">
        <v>4389</v>
      </c>
      <c r="G17" s="43">
        <v>396</v>
      </c>
      <c r="H17" s="43">
        <v>831</v>
      </c>
      <c r="I17" s="43">
        <v>2842</v>
      </c>
      <c r="J17" s="43">
        <v>1090</v>
      </c>
      <c r="K17" s="43">
        <v>49</v>
      </c>
      <c r="L17" s="43">
        <v>207</v>
      </c>
      <c r="M17" s="43">
        <v>350</v>
      </c>
    </row>
    <row r="18" spans="1:13" ht="13.5">
      <c r="A18" s="47" t="s">
        <v>209</v>
      </c>
      <c r="B18" s="43">
        <v>2307</v>
      </c>
      <c r="C18" s="43">
        <v>7611</v>
      </c>
      <c r="D18" s="43">
        <v>1847</v>
      </c>
      <c r="E18" s="43">
        <v>1265</v>
      </c>
      <c r="F18" s="43">
        <v>4350</v>
      </c>
      <c r="G18" s="43">
        <v>388</v>
      </c>
      <c r="H18" s="43">
        <v>972</v>
      </c>
      <c r="I18" s="43">
        <v>3009</v>
      </c>
      <c r="J18" s="43">
        <v>1085</v>
      </c>
      <c r="K18" s="43">
        <v>70</v>
      </c>
      <c r="L18" s="43">
        <v>252</v>
      </c>
      <c r="M18" s="43">
        <v>374</v>
      </c>
    </row>
    <row r="19" spans="1:13" ht="13.5">
      <c r="A19" s="47" t="s">
        <v>210</v>
      </c>
      <c r="B19" s="43">
        <v>1856</v>
      </c>
      <c r="C19" s="43">
        <v>7640</v>
      </c>
      <c r="D19" s="43">
        <v>1864</v>
      </c>
      <c r="E19" s="43">
        <v>1105</v>
      </c>
      <c r="F19" s="43">
        <v>4529</v>
      </c>
      <c r="G19" s="43">
        <v>394</v>
      </c>
      <c r="H19" s="43">
        <v>710</v>
      </c>
      <c r="I19" s="43">
        <v>2907</v>
      </c>
      <c r="J19" s="43">
        <v>1093</v>
      </c>
      <c r="K19" s="43">
        <v>41</v>
      </c>
      <c r="L19" s="43">
        <v>204</v>
      </c>
      <c r="M19" s="43">
        <v>377</v>
      </c>
    </row>
    <row r="20" spans="1:13" ht="13.5">
      <c r="A20" s="47" t="s">
        <v>211</v>
      </c>
      <c r="B20" s="43">
        <v>1971</v>
      </c>
      <c r="C20" s="43">
        <v>7898</v>
      </c>
      <c r="D20" s="43">
        <v>1900</v>
      </c>
      <c r="E20" s="43">
        <v>1168</v>
      </c>
      <c r="F20" s="43">
        <v>4651</v>
      </c>
      <c r="G20" s="43">
        <v>394</v>
      </c>
      <c r="H20" s="43">
        <v>762</v>
      </c>
      <c r="I20" s="43">
        <v>3008</v>
      </c>
      <c r="J20" s="43">
        <v>1118</v>
      </c>
      <c r="K20" s="43">
        <v>41</v>
      </c>
      <c r="L20" s="43">
        <v>239</v>
      </c>
      <c r="M20" s="43">
        <v>388</v>
      </c>
    </row>
    <row r="21" spans="1:13" ht="13.5">
      <c r="A21" s="47" t="s">
        <v>252</v>
      </c>
      <c r="B21" s="43">
        <v>1871</v>
      </c>
      <c r="C21" s="43">
        <v>7831</v>
      </c>
      <c r="D21" s="43">
        <v>1942</v>
      </c>
      <c r="E21" s="43">
        <v>1070</v>
      </c>
      <c r="F21" s="43">
        <v>4591</v>
      </c>
      <c r="G21" s="43">
        <v>388</v>
      </c>
      <c r="H21" s="43">
        <v>749</v>
      </c>
      <c r="I21" s="43">
        <v>2997</v>
      </c>
      <c r="J21" s="43">
        <v>1138</v>
      </c>
      <c r="K21" s="43">
        <v>52</v>
      </c>
      <c r="L21" s="43">
        <v>243</v>
      </c>
      <c r="M21" s="43">
        <v>416</v>
      </c>
    </row>
    <row r="22" spans="1:13" ht="13.5">
      <c r="A22" s="47" t="s">
        <v>253</v>
      </c>
      <c r="B22" s="43">
        <v>2025</v>
      </c>
      <c r="C22" s="43">
        <v>8067</v>
      </c>
      <c r="D22" s="43">
        <v>1943</v>
      </c>
      <c r="E22" s="43">
        <v>1179</v>
      </c>
      <c r="F22" s="43">
        <v>4798</v>
      </c>
      <c r="G22" s="43">
        <v>388</v>
      </c>
      <c r="H22" s="43">
        <v>793</v>
      </c>
      <c r="I22" s="43">
        <v>3054</v>
      </c>
      <c r="J22" s="43">
        <v>1147</v>
      </c>
      <c r="K22" s="43">
        <v>53</v>
      </c>
      <c r="L22" s="43">
        <v>215</v>
      </c>
      <c r="M22" s="43">
        <v>408</v>
      </c>
    </row>
    <row r="23" spans="1:13" ht="13.5">
      <c r="A23" s="47" t="s">
        <v>254</v>
      </c>
      <c r="B23" s="43">
        <v>1602</v>
      </c>
      <c r="C23" s="43">
        <v>7455</v>
      </c>
      <c r="D23" s="43">
        <v>1874</v>
      </c>
      <c r="E23" s="43">
        <v>914</v>
      </c>
      <c r="F23" s="43">
        <v>4398</v>
      </c>
      <c r="G23" s="43">
        <v>381</v>
      </c>
      <c r="H23" s="43">
        <v>655</v>
      </c>
      <c r="I23" s="43">
        <v>2830</v>
      </c>
      <c r="J23" s="43">
        <v>1108</v>
      </c>
      <c r="K23" s="43">
        <v>33</v>
      </c>
      <c r="L23" s="43">
        <v>227</v>
      </c>
      <c r="M23" s="43">
        <v>385</v>
      </c>
    </row>
    <row r="24" spans="1:13" ht="13.5">
      <c r="A24" s="58"/>
      <c r="B24" s="59"/>
      <c r="C24" s="59"/>
      <c r="D24" s="59"/>
      <c r="E24" s="59"/>
      <c r="F24" s="59"/>
      <c r="G24" s="59"/>
      <c r="H24" s="59"/>
      <c r="I24" s="59"/>
      <c r="J24" s="59"/>
      <c r="K24" s="59"/>
      <c r="L24" s="59"/>
      <c r="M24" s="59"/>
    </row>
    <row r="25" spans="1:13" ht="13.5">
      <c r="A25" s="58"/>
      <c r="B25" s="59"/>
      <c r="C25" s="59"/>
      <c r="D25" s="59"/>
      <c r="E25" s="59"/>
      <c r="F25" s="59"/>
      <c r="G25" s="59"/>
      <c r="H25" s="59"/>
      <c r="I25" s="59"/>
      <c r="J25" s="59"/>
      <c r="K25" s="59"/>
      <c r="L25" s="59"/>
      <c r="M25" s="59"/>
    </row>
    <row r="27" ht="13.5">
      <c r="A27" s="30" t="s">
        <v>184</v>
      </c>
    </row>
    <row r="28" ht="13.5">
      <c r="A28" s="30" t="s">
        <v>185</v>
      </c>
    </row>
    <row r="29" spans="1:11" ht="13.5">
      <c r="A29" s="46" t="s">
        <v>186</v>
      </c>
      <c r="B29" s="46"/>
      <c r="C29" s="46"/>
      <c r="D29" s="46"/>
      <c r="E29" s="46"/>
      <c r="F29" s="46"/>
      <c r="G29" s="46"/>
      <c r="H29" s="46"/>
      <c r="I29" s="46"/>
      <c r="J29" s="46"/>
      <c r="K29" s="46"/>
    </row>
    <row r="31" ht="13.5">
      <c r="A31" s="30" t="s">
        <v>223</v>
      </c>
    </row>
  </sheetData>
  <sheetProtection/>
  <mergeCells count="4">
    <mergeCell ref="B3:D3"/>
    <mergeCell ref="E3:G3"/>
    <mergeCell ref="H3:J3"/>
    <mergeCell ref="K3:M3"/>
  </mergeCells>
  <printOptions/>
  <pageMargins left="0.7086614173228347" right="0.31496062992125984" top="0.7480314960629921" bottom="0.7480314960629921" header="0.31496062992125984" footer="0.31496062992125984"/>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H17"/>
  <sheetViews>
    <sheetView zoomScalePageLayoutView="0" workbookViewId="0" topLeftCell="A16">
      <selection activeCell="D13" sqref="D13"/>
    </sheetView>
  </sheetViews>
  <sheetFormatPr defaultColWidth="9.00390625" defaultRowHeight="13.5"/>
  <cols>
    <col min="1" max="3" width="9.00390625" style="30" customWidth="1"/>
    <col min="4" max="4" width="14.125" style="30" bestFit="1" customWidth="1"/>
    <col min="5" max="5" width="15.375" style="30" bestFit="1" customWidth="1"/>
    <col min="6" max="6" width="9.75390625" style="30" bestFit="1" customWidth="1"/>
    <col min="7" max="7" width="9.00390625" style="30" customWidth="1"/>
    <col min="8" max="8" width="6.50390625" style="30" bestFit="1" customWidth="1"/>
    <col min="9" max="16384" width="9.00390625" style="30" customWidth="1"/>
  </cols>
  <sheetData>
    <row r="1" ht="13.5">
      <c r="A1" s="33" t="s">
        <v>176</v>
      </c>
    </row>
    <row r="3" spans="4:8" ht="13.5">
      <c r="D3" s="30" t="s">
        <v>180</v>
      </c>
      <c r="F3" s="57" t="s">
        <v>189</v>
      </c>
      <c r="G3" s="57"/>
      <c r="H3" s="57"/>
    </row>
    <row r="4" spans="1:8" ht="14.25">
      <c r="A4" s="38" t="s">
        <v>179</v>
      </c>
      <c r="B4" s="38" t="s">
        <v>177</v>
      </c>
      <c r="C4" s="38" t="s">
        <v>178</v>
      </c>
      <c r="D4" s="49" t="s">
        <v>193</v>
      </c>
      <c r="E4" s="36" t="s">
        <v>191</v>
      </c>
      <c r="F4" s="36" t="s">
        <v>190</v>
      </c>
      <c r="G4" s="36" t="s">
        <v>187</v>
      </c>
      <c r="H4" s="36" t="s">
        <v>188</v>
      </c>
    </row>
    <row r="5" spans="1:8" ht="13.5">
      <c r="A5" s="39">
        <v>2002</v>
      </c>
      <c r="B5" s="39">
        <v>95</v>
      </c>
      <c r="C5" s="39"/>
      <c r="D5" s="39">
        <v>80</v>
      </c>
      <c r="E5" s="35">
        <f>B5*100/H5</f>
        <v>120.26076077463625</v>
      </c>
      <c r="F5" s="30">
        <v>67</v>
      </c>
      <c r="G5" s="34">
        <v>117.903</v>
      </c>
      <c r="H5" s="35">
        <f>F5*G5/100</f>
        <v>78.99501000000001</v>
      </c>
    </row>
    <row r="6" spans="1:8" ht="13.5">
      <c r="A6" s="39">
        <v>2003</v>
      </c>
      <c r="B6" s="39">
        <v>135</v>
      </c>
      <c r="C6" s="39"/>
      <c r="D6" s="39">
        <v>90</v>
      </c>
      <c r="E6" s="35">
        <f aca="true" t="shared" si="0" ref="E6:E12">B6*100/H6</f>
        <v>49.91025027883193</v>
      </c>
      <c r="F6" s="30">
        <v>228</v>
      </c>
      <c r="G6" s="34">
        <v>118.634</v>
      </c>
      <c r="H6" s="35">
        <f aca="true" t="shared" si="1" ref="H6:H12">F6*G6/100</f>
        <v>270.48552</v>
      </c>
    </row>
    <row r="7" spans="1:8" ht="13.5">
      <c r="A7" s="39">
        <v>2004</v>
      </c>
      <c r="B7" s="39">
        <v>150</v>
      </c>
      <c r="C7" s="39"/>
      <c r="D7" s="39">
        <v>100</v>
      </c>
      <c r="E7" s="35">
        <f t="shared" si="0"/>
        <v>35.20534219944672</v>
      </c>
      <c r="F7" s="30">
        <v>389</v>
      </c>
      <c r="G7" s="34">
        <v>109.53</v>
      </c>
      <c r="H7" s="35">
        <f t="shared" si="1"/>
        <v>426.07169999999996</v>
      </c>
    </row>
    <row r="8" spans="1:8" ht="13.5">
      <c r="A8" s="39">
        <v>2005</v>
      </c>
      <c r="B8" s="39">
        <v>130</v>
      </c>
      <c r="C8" s="39"/>
      <c r="D8" s="39">
        <v>120</v>
      </c>
      <c r="E8" s="35">
        <f t="shared" si="0"/>
        <v>42.52915799071844</v>
      </c>
      <c r="F8" s="30">
        <v>273</v>
      </c>
      <c r="G8" s="34">
        <v>111.968</v>
      </c>
      <c r="H8" s="35">
        <f t="shared" si="1"/>
        <v>305.67264</v>
      </c>
    </row>
    <row r="9" spans="1:8" ht="13.5">
      <c r="A9" s="39">
        <v>2006</v>
      </c>
      <c r="B9" s="39">
        <v>130</v>
      </c>
      <c r="C9" s="39"/>
      <c r="D9" s="39">
        <v>140</v>
      </c>
      <c r="E9" s="35">
        <f t="shared" si="0"/>
        <v>47.38656703823204</v>
      </c>
      <c r="F9" s="30">
        <v>237</v>
      </c>
      <c r="G9" s="34">
        <v>115.755</v>
      </c>
      <c r="H9" s="35">
        <f t="shared" si="1"/>
        <v>274.33934999999997</v>
      </c>
    </row>
    <row r="10" spans="1:8" ht="13.5">
      <c r="A10" s="39">
        <v>2007</v>
      </c>
      <c r="B10" s="39">
        <v>135</v>
      </c>
      <c r="C10" s="39">
        <v>5</v>
      </c>
      <c r="D10" s="39">
        <v>150</v>
      </c>
      <c r="E10" s="35">
        <f t="shared" si="0"/>
        <v>46.709175938034434</v>
      </c>
      <c r="F10" s="30">
        <v>238</v>
      </c>
      <c r="G10" s="34">
        <v>121.438</v>
      </c>
      <c r="H10" s="35">
        <f t="shared" si="1"/>
        <v>289.02243999999996</v>
      </c>
    </row>
    <row r="11" spans="1:8" ht="13.5">
      <c r="A11" s="39">
        <v>2008</v>
      </c>
      <c r="B11" s="39">
        <v>140</v>
      </c>
      <c r="C11" s="39">
        <v>45</v>
      </c>
      <c r="D11" s="39">
        <v>165</v>
      </c>
      <c r="E11" s="35">
        <f t="shared" si="0"/>
        <v>49.42065751713793</v>
      </c>
      <c r="F11" s="30">
        <v>265</v>
      </c>
      <c r="G11" s="34">
        <v>106.899</v>
      </c>
      <c r="H11" s="35">
        <f t="shared" si="1"/>
        <v>283.28235</v>
      </c>
    </row>
    <row r="12" spans="1:8" ht="13.5">
      <c r="A12" s="39">
        <v>2009</v>
      </c>
      <c r="B12" s="39">
        <v>150</v>
      </c>
      <c r="C12" s="39">
        <v>60</v>
      </c>
      <c r="D12" s="39">
        <v>175</v>
      </c>
      <c r="E12" s="35">
        <f t="shared" si="0"/>
        <v>53.57659679956985</v>
      </c>
      <c r="F12" s="30">
        <v>297</v>
      </c>
      <c r="G12" s="34">
        <v>94.267</v>
      </c>
      <c r="H12" s="35">
        <f t="shared" si="1"/>
        <v>279.97299</v>
      </c>
    </row>
    <row r="13" spans="1:8" ht="13.5">
      <c r="A13" s="39">
        <v>2010</v>
      </c>
      <c r="B13" s="39"/>
      <c r="C13" s="39"/>
      <c r="D13" s="39"/>
      <c r="G13" s="34">
        <v>87.522</v>
      </c>
      <c r="H13" s="35"/>
    </row>
    <row r="14" spans="1:8" ht="13.5">
      <c r="A14" s="39">
        <v>2011</v>
      </c>
      <c r="B14" s="39"/>
      <c r="C14" s="39"/>
      <c r="D14" s="39"/>
      <c r="G14" s="34"/>
      <c r="H14" s="35"/>
    </row>
    <row r="15" spans="1:8" ht="13.5">
      <c r="A15" s="39">
        <v>2012</v>
      </c>
      <c r="B15" s="39"/>
      <c r="C15" s="39"/>
      <c r="D15" s="39"/>
      <c r="G15" s="34"/>
      <c r="H15" s="35"/>
    </row>
    <row r="17" ht="13.5">
      <c r="A17" s="30" t="s">
        <v>192</v>
      </c>
    </row>
  </sheetData>
  <sheetProtection/>
  <mergeCells count="1">
    <mergeCell ref="F3:H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A17" sqref="A17"/>
    </sheetView>
  </sheetViews>
  <sheetFormatPr defaultColWidth="9.00390625" defaultRowHeight="13.5"/>
  <cols>
    <col min="1" max="1" width="9.00390625" style="30" customWidth="1"/>
    <col min="2" max="2" width="8.125" style="30" customWidth="1"/>
    <col min="3" max="3" width="14.375" style="30" bestFit="1" customWidth="1"/>
    <col min="4" max="4" width="9.00390625" style="30" customWidth="1"/>
    <col min="5" max="5" width="9.875" style="30" bestFit="1" customWidth="1"/>
    <col min="6" max="6" width="7.125" style="30" bestFit="1" customWidth="1"/>
    <col min="7" max="16384" width="9.00390625" style="30" customWidth="1"/>
  </cols>
  <sheetData>
    <row r="1" ht="13.5">
      <c r="A1" s="30" t="s">
        <v>194</v>
      </c>
    </row>
    <row r="3" spans="1:6" ht="13.5">
      <c r="A3" s="38" t="str">
        <f>'国内出荷額'!A4</f>
        <v>年度</v>
      </c>
      <c r="B3" s="38" t="s">
        <v>195</v>
      </c>
      <c r="C3" s="38" t="s">
        <v>197</v>
      </c>
      <c r="D3" s="38" t="s">
        <v>196</v>
      </c>
      <c r="E3" s="38" t="s">
        <v>198</v>
      </c>
      <c r="F3" s="38" t="s">
        <v>224</v>
      </c>
    </row>
    <row r="4" spans="1:7" ht="13.5">
      <c r="A4" s="39">
        <f>'国内出荷額'!A5</f>
        <v>2002</v>
      </c>
      <c r="B4" s="39">
        <f>'国内出荷額'!B5</f>
        <v>95</v>
      </c>
      <c r="C4" s="40">
        <f>B4*1.25</f>
        <v>118.75</v>
      </c>
      <c r="D4" s="41">
        <v>7216</v>
      </c>
      <c r="E4" s="42">
        <f>C4*100000000/D4</f>
        <v>1645648.558758315</v>
      </c>
      <c r="F4" s="43">
        <f>E4/(30*12)</f>
        <v>4571.245996550875</v>
      </c>
      <c r="G4" s="37">
        <v>1</v>
      </c>
    </row>
    <row r="5" spans="1:7" ht="13.5">
      <c r="A5" s="39">
        <f>'国内出荷額'!A6</f>
        <v>2003</v>
      </c>
      <c r="B5" s="39">
        <f>'国内出荷額'!B6</f>
        <v>135</v>
      </c>
      <c r="C5" s="40">
        <f aca="true" t="shared" si="0" ref="C5:C10">B5*1.25</f>
        <v>168.75</v>
      </c>
      <c r="D5" s="41">
        <v>7216</v>
      </c>
      <c r="E5" s="42">
        <f aca="true" t="shared" si="1" ref="E5:E10">C5*100000000/D5</f>
        <v>2338553.215077605</v>
      </c>
      <c r="F5" s="43">
        <f aca="true" t="shared" si="2" ref="F5:F10">E5/(30*12)</f>
        <v>6495.981152993348</v>
      </c>
      <c r="G5" s="37">
        <f aca="true" t="shared" si="3" ref="G5:G10">E5/($E$4*1.25)</f>
        <v>1.1368421052631579</v>
      </c>
    </row>
    <row r="6" spans="1:7" ht="13.5">
      <c r="A6" s="39">
        <f>'国内出荷額'!A7</f>
        <v>2004</v>
      </c>
      <c r="B6" s="39">
        <f>'国内出荷額'!B7</f>
        <v>150</v>
      </c>
      <c r="C6" s="40">
        <f t="shared" si="0"/>
        <v>187.5</v>
      </c>
      <c r="D6" s="41">
        <v>7074.2</v>
      </c>
      <c r="E6" s="42">
        <f t="shared" si="1"/>
        <v>2650476.3789545107</v>
      </c>
      <c r="F6" s="43">
        <f t="shared" si="2"/>
        <v>7362.434385984752</v>
      </c>
      <c r="G6" s="37">
        <f t="shared" si="3"/>
        <v>1.2884774770887242</v>
      </c>
    </row>
    <row r="7" spans="1:7" ht="13.5">
      <c r="A7" s="39">
        <f>'国内出荷額'!A8</f>
        <v>2005</v>
      </c>
      <c r="B7" s="39">
        <f>'国内出荷額'!B8</f>
        <v>130</v>
      </c>
      <c r="C7" s="40">
        <f t="shared" si="0"/>
        <v>162.5</v>
      </c>
      <c r="D7" s="41">
        <v>7074.2</v>
      </c>
      <c r="E7" s="42">
        <f t="shared" si="1"/>
        <v>2297079.5284272428</v>
      </c>
      <c r="F7" s="43">
        <f t="shared" si="2"/>
        <v>6380.776467853452</v>
      </c>
      <c r="G7" s="37">
        <f t="shared" si="3"/>
        <v>1.116680480143561</v>
      </c>
    </row>
    <row r="8" spans="1:7" ht="13.5">
      <c r="A8" s="39">
        <f>'国内出荷額'!A9</f>
        <v>2006</v>
      </c>
      <c r="B8" s="39">
        <f>'国内出荷額'!B9</f>
        <v>130</v>
      </c>
      <c r="C8" s="40">
        <f t="shared" si="0"/>
        <v>162.5</v>
      </c>
      <c r="D8" s="41">
        <v>6774.4</v>
      </c>
      <c r="E8" s="42">
        <f t="shared" si="1"/>
        <v>2398736.419461502</v>
      </c>
      <c r="F8" s="43">
        <f t="shared" si="2"/>
        <v>6663.156720726395</v>
      </c>
      <c r="G8" s="37">
        <f t="shared" si="3"/>
        <v>1.1660989980856724</v>
      </c>
    </row>
    <row r="9" spans="1:7" ht="13.5">
      <c r="A9" s="39">
        <f>'国内出荷額'!A10</f>
        <v>2007</v>
      </c>
      <c r="B9" s="39">
        <f>'国内出荷額'!B10</f>
        <v>135</v>
      </c>
      <c r="C9" s="40">
        <f t="shared" si="0"/>
        <v>168.75</v>
      </c>
      <c r="D9" s="41">
        <v>6774.4</v>
      </c>
      <c r="E9" s="42">
        <f t="shared" si="1"/>
        <v>2490995.512517714</v>
      </c>
      <c r="F9" s="43">
        <f t="shared" si="2"/>
        <v>6919.431979215872</v>
      </c>
      <c r="G9" s="37">
        <f t="shared" si="3"/>
        <v>1.210948959550506</v>
      </c>
    </row>
    <row r="10" spans="1:7" ht="13.5">
      <c r="A10" s="39">
        <f>'国内出荷額'!A11</f>
        <v>2008</v>
      </c>
      <c r="B10" s="39">
        <f>'国内出荷額'!B11</f>
        <v>140</v>
      </c>
      <c r="C10" s="40">
        <f t="shared" si="0"/>
        <v>175</v>
      </c>
      <c r="D10" s="41">
        <v>6560.5</v>
      </c>
      <c r="E10" s="42">
        <f t="shared" si="1"/>
        <v>2667479.6128343875</v>
      </c>
      <c r="F10" s="43">
        <f t="shared" si="2"/>
        <v>7409.665591206632</v>
      </c>
      <c r="G10" s="37">
        <f t="shared" si="3"/>
        <v>1.2967432681238191</v>
      </c>
    </row>
    <row r="11" spans="1:6" ht="13.5">
      <c r="A11" s="39">
        <f>'国内出荷額'!A12</f>
        <v>2009</v>
      </c>
      <c r="B11" s="39">
        <f>'国内出荷額'!B12</f>
        <v>150</v>
      </c>
      <c r="C11" s="40"/>
      <c r="D11" s="41">
        <v>6560.5</v>
      </c>
      <c r="E11" s="39"/>
      <c r="F11" s="43"/>
    </row>
    <row r="12" spans="1:6" ht="13.5">
      <c r="A12" s="39">
        <f>'国内出荷額'!A13</f>
        <v>2010</v>
      </c>
      <c r="B12" s="39">
        <f>'国内出荷額'!B13</f>
        <v>0</v>
      </c>
      <c r="C12" s="40"/>
      <c r="D12" s="41">
        <v>6526.2</v>
      </c>
      <c r="E12" s="39"/>
      <c r="F12" s="43"/>
    </row>
    <row r="14" ht="13.5">
      <c r="B14" s="30" t="s">
        <v>199</v>
      </c>
    </row>
    <row r="15" ht="13.5">
      <c r="B15" s="30" t="s">
        <v>200</v>
      </c>
    </row>
    <row r="16" ht="13.5">
      <c r="B16" s="30" t="s">
        <v>225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fujisao</cp:lastModifiedBy>
  <cp:lastPrinted>2011-08-04T06:36:00Z</cp:lastPrinted>
  <dcterms:created xsi:type="dcterms:W3CDTF">2009-03-06T02:40:26Z</dcterms:created>
  <dcterms:modified xsi:type="dcterms:W3CDTF">2011-08-04T06:36:09Z</dcterms:modified>
  <cp:category/>
  <cp:version/>
  <cp:contentType/>
  <cp:contentStatus/>
</cp:coreProperties>
</file>